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35" windowWidth="10005" windowHeight="5985" activeTab="1"/>
  </bookViews>
  <sheets>
    <sheet name="Лист1" sheetId="1" r:id="rId1"/>
    <sheet name="БЕЗ УЧЕТА СЧЕТОВ БЮДЖЕТА" sheetId="2" r:id="rId2"/>
  </sheets>
  <definedNames>
    <definedName name="_xlnm._FilterDatabase" localSheetId="1" hidden="1">'БЕЗ УЧЕТА СЧЕТОВ БЮДЖЕТА'!$A$12:$G$613</definedName>
    <definedName name="_xlnm.Print_Titles" localSheetId="1">'БЕЗ УЧЕТА СЧЕТОВ БЮДЖЕТА'!$12:$12</definedName>
  </definedNames>
  <calcPr fullCalcOnLoad="1"/>
</workbook>
</file>

<file path=xl/sharedStrings.xml><?xml version="1.0" encoding="utf-8"?>
<sst xmlns="http://schemas.openxmlformats.org/spreadsheetml/2006/main" count="2436" uniqueCount="481">
  <si>
    <t>Наименование показателя</t>
  </si>
  <si>
    <t>Разд.</t>
  </si>
  <si>
    <t>Ц.ст.</t>
  </si>
  <si>
    <t>Расх.</t>
  </si>
  <si>
    <t>#Н/Д</t>
  </si>
  <si>
    <t>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</si>
  <si>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</si>
  <si>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</si>
  <si>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</si>
  <si>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</si>
  <si>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</si>
  <si>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</si>
  <si>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</si>
  <si>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</si>
  <si>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</si>
  <si>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</si>
  <si>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</si>
  <si>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0103</t>
  </si>
  <si>
    <t>0701</t>
  </si>
  <si>
    <t>0702</t>
  </si>
  <si>
    <t>0707</t>
  </si>
  <si>
    <t>1004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</si>
  <si>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</si>
  <si>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</si>
  <si>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</si>
  <si>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</si>
  <si>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</si>
  <si>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</si>
  <si>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</si>
  <si>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</si>
  <si>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</si>
  <si>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</si>
  <si>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</si>
  <si>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</si>
  <si>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</si>
  <si>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</si>
  <si>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Пенсионное обеспечение</t>
  </si>
  <si>
    <t>Социальное обеспечение населения</t>
  </si>
  <si>
    <t>Осуществление первичного воинского учета на территориях, где отсутствуют военные комиссариаты</t>
  </si>
  <si>
    <t>Общее образование</t>
  </si>
  <si>
    <t>Охрана семьи и детства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</si>
  <si>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</si>
  <si>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</si>
  <si>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</si>
  <si>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</si>
  <si>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</si>
  <si>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</si>
  <si>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</si>
  <si>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</si>
  <si>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</si>
  <si>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</si>
  <si>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</si>
  <si>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</si>
  <si>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</si>
  <si>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</si>
  <si>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</si>
  <si>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ЖИЛИЩНО-КОММУНАЛЬНОЕ ХОЗЯЙСТВО</t>
  </si>
  <si>
    <t>0705</t>
  </si>
  <si>
    <t>Профессиональная подготовка, переподготовка и повышение квалификации</t>
  </si>
  <si>
    <t>Вед.</t>
  </si>
  <si>
    <t>АДМИНИСТРАЦИЯ МИХАЙЛОВСКОГО МУНИЦИПАЛЬНОГО РАЙОНА</t>
  </si>
  <si>
    <t>0000</t>
  </si>
  <si>
    <t>953</t>
  </si>
  <si>
    <t>МУНИЦИПАЛЬНОЕ ОБРАЗОВАТЕЛЬНОЕ УЧРЕЖБЕНИЕ "МЕТОДИЧЕСКАЯ СЛУЖБА ОБЕСПЕЧЕНИЯ ОБРАЗОВАТЕЛЬНЫХ УЧРЕЖДЕНИЙ"</t>
  </si>
  <si>
    <t>КУЛЬТУРА И КИНЕМАТОГРАФИЯ</t>
  </si>
  <si>
    <t>1300</t>
  </si>
  <si>
    <t>1301</t>
  </si>
  <si>
    <t>0113</t>
  </si>
  <si>
    <t>1200</t>
  </si>
  <si>
    <t>СРЕДСТВА МАССОВОЙ ИНФОРМАЦИИ</t>
  </si>
  <si>
    <t>ФИЗИЧЕСКАЯ КУЛЬТУРА И СПОРТ</t>
  </si>
  <si>
    <t>МЕЖБЮДЖЕТНЫЕ ТРАНСФЕРТЫ БЮДЖЕТАМ СУБЪЕКТОВ РОССИЙСКОЙ ФЕДЕРАЦИИ И МУНИЦИПАЛЬНЫХ ОБРАЗОВАНИЙ ОБЩЕГО ХАРАКТЕРА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</si>
  <si>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</si>
  <si>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</si>
  <si>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</si>
  <si>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1101</t>
  </si>
  <si>
    <t>ОБСЛУЖИВАНИЕ ГОСУДАРСТВЕННОГО И МУНИЦИПАЛЬНОГО ДОЛГА</t>
  </si>
  <si>
    <t>1202</t>
  </si>
  <si>
    <t>Мобилизационная и вневойсковая подготовка</t>
  </si>
  <si>
    <t>0203</t>
  </si>
  <si>
    <t>тыс. руб.</t>
  </si>
  <si>
    <t>% исполнения</t>
  </si>
  <si>
    <t>Исполнено за 3 квартал</t>
  </si>
  <si>
    <t>Субсидии бюджетным учреждениям на иные цели</t>
  </si>
  <si>
    <t>612</t>
  </si>
  <si>
    <t>611</t>
  </si>
  <si>
    <t>Расходы</t>
  </si>
  <si>
    <t>120</t>
  </si>
  <si>
    <t>121</t>
  </si>
  <si>
    <t>122</t>
  </si>
  <si>
    <t>Расходы на выплаты персоналу органов местного самоуправления</t>
  </si>
  <si>
    <t>240</t>
  </si>
  <si>
    <t>244</t>
  </si>
  <si>
    <t>850</t>
  </si>
  <si>
    <t>851</t>
  </si>
  <si>
    <t>852</t>
  </si>
  <si>
    <t>Иные закупки товаров, работ и услуг для муниципальных нужд</t>
  </si>
  <si>
    <t>Прочая закупка товаров, работ и услуг для муниципальных нужд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</si>
  <si>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</si>
  <si>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</si>
  <si>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 и иных платежей</t>
  </si>
  <si>
    <t>320</t>
  </si>
  <si>
    <t>Социальные выплаты гражданам, кроме публичных нормативных социальных выплат</t>
  </si>
  <si>
    <t>Пособи и компенсации гражданам и иные социальные выплаты, кроме публичных нормативных обязательств</t>
  </si>
  <si>
    <t>870</t>
  </si>
  <si>
    <t>Резервные средства</t>
  </si>
  <si>
    <t>Исполнение судебных актов</t>
  </si>
  <si>
    <t>110</t>
  </si>
  <si>
    <t>Расходы на выплаты персоналу казенных учреждений</t>
  </si>
  <si>
    <t>111</t>
  </si>
  <si>
    <t>112</t>
  </si>
  <si>
    <t>530</t>
  </si>
  <si>
    <t>Субвенции</t>
  </si>
  <si>
    <t>540</t>
  </si>
  <si>
    <t>Иные межбюджетные трансферты</t>
  </si>
  <si>
    <t>610</t>
  </si>
  <si>
    <t>Субсидии бюджетным учреждениям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</si>
  <si>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</si>
  <si>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</si>
  <si>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</si>
  <si>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</si>
  <si>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</si>
  <si>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322</t>
  </si>
  <si>
    <t>Субсидии гражданам на приобретение жилья</t>
  </si>
  <si>
    <t>Обслуживание муниципального долга</t>
  </si>
  <si>
    <t>510</t>
  </si>
  <si>
    <t>511</t>
  </si>
  <si>
    <t>Дотации</t>
  </si>
  <si>
    <t xml:space="preserve">Дотации на выравнивание бюджетной обеспеченности </t>
  </si>
  <si>
    <t>Дошкольное образование</t>
  </si>
  <si>
    <t>Подпрограмма "Развитие общего образования"</t>
  </si>
  <si>
    <t>Непрограммные направления деятельности органов муниципальной  власти</t>
  </si>
  <si>
    <t>Мероприятия непрограммных направлений деятельности органов муниципальной власти</t>
  </si>
  <si>
    <t>Глава Михайловского муниципального района</t>
  </si>
  <si>
    <t>Председатель Думы Михайловского муниципального района</t>
  </si>
  <si>
    <t>Резервные фонды администрации Михайловского муниципального района</t>
  </si>
  <si>
    <t>Расходы, связанные с исполнением судебных решений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</si>
  <si>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</si>
  <si>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</si>
  <si>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</si>
  <si>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</si>
  <si>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Муниципальные программы муниципальных образований</t>
  </si>
  <si>
    <t>Мероприятия администрации Михайловского муниципального района по профилактике правонарушений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</si>
  <si>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</si>
  <si>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</si>
  <si>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НАЦИОНАЛЬНАЯ ОБОРОНА</t>
  </si>
  <si>
    <t>0200</t>
  </si>
  <si>
    <t>009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</si>
  <si>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</si>
  <si>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>Дорожное хозяйство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</si>
  <si>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</si>
  <si>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</si>
  <si>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Субсидии из районного бюджета юридическим лицам и физическим лицам - производителям товаров, работ, услуг</t>
  </si>
  <si>
    <t>Муниципальные  программы муниципальных образований</t>
  </si>
  <si>
    <t>Обеспечение деятельности районных бюджетных муниципальных учреждений</t>
  </si>
  <si>
    <t>Мероприятия администрации Михайловского муниципального района по развитию муниципальной службы ММР</t>
  </si>
  <si>
    <t>МП "Программа развития культуры ММР"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</si>
  <si>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</si>
  <si>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</si>
  <si>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</si>
  <si>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</si>
  <si>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</si>
  <si>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</si>
  <si>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Доплаты к пенсиям муниципальных служащих Михайловского муниципального района</t>
  </si>
  <si>
    <t>Другие вопросы в области социальной политики</t>
  </si>
  <si>
    <t>1006</t>
  </si>
  <si>
    <t>Мероприятия администрации Михайловского муниципального района по созданию доступной среды для инвалидов</t>
  </si>
  <si>
    <t>1106</t>
  </si>
  <si>
    <t>Физическая культура и спорт</t>
  </si>
  <si>
    <t>Мероприятия администрации Михайловского муниципального района по развитию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</si>
  <si>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</si>
  <si>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</si>
  <si>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</si>
  <si>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</si>
  <si>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системы дошкольного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</si>
  <si>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</si>
  <si>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Развитие МТБ бюджетных дошкольных образовательных муниципальных учреждений</t>
  </si>
  <si>
    <t>Противопожарная безопасность в дошкольных образовательных учреждениях</t>
  </si>
  <si>
    <t>Подпрограмма "Развитие системы общего образования"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</si>
  <si>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</si>
  <si>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</si>
  <si>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</si>
  <si>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Молодежная политика и оздоровление детей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</si>
  <si>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</si>
  <si>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</si>
  <si>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</si>
  <si>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</si>
  <si>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</si>
  <si>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Мероприятия районных казенных муниципальных учреждений по  противодействию употреблению наркотиков</t>
  </si>
  <si>
    <t>Мероприятия администрации Михайловского МР района по противодействию употреблению наркотиков</t>
  </si>
  <si>
    <t>Судебная система</t>
  </si>
  <si>
    <t>Составление (изменение) списков кандидатов в присяжные заседатели федеральных судов</t>
  </si>
  <si>
    <t>0105</t>
  </si>
  <si>
    <t>Развитие МТБ бюджетных общеобразовательных муниципальных учреждений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</si>
  <si>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</si>
  <si>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МП развития дополнительного образования в сфере культуры и искусства ММР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</si>
  <si>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</si>
  <si>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Обеспечение проведения выборов и референдумов</t>
  </si>
  <si>
    <t>Проведение выборов в органвы местного самоуправления Михайловского муниципального района</t>
  </si>
  <si>
    <t>0107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</si>
  <si>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</si>
  <si>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</si>
  <si>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</si>
  <si>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</si>
  <si>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Жилищное хозяйство</t>
  </si>
  <si>
    <t>0501</t>
  </si>
  <si>
    <t>Организация ритуальных услуг и содержание мест захоронения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</si>
  <si>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</si>
  <si>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360</t>
  </si>
  <si>
    <t>Иные выплаты населению</t>
  </si>
  <si>
    <t>831</t>
  </si>
  <si>
    <t>730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</si>
  <si>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</si>
  <si>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ММР"</t>
  </si>
  <si>
    <t>МП"Профилактика терроризма и противодействие экстремизму на территории ММР"</t>
  </si>
  <si>
    <t xml:space="preserve">МП"Обеспечение содержания, ремонта автомобильных дорог, мест общего пользования и сооружений на них ММР </t>
  </si>
  <si>
    <t>МП"Содействие развитию малого и среднего предпринимательства на территории ММР "</t>
  </si>
  <si>
    <t>МП"Программа комплексного развития системы коммунальной инфраструктуры ММР"</t>
  </si>
  <si>
    <t>МП"Развитие муниципальной службы ММР "</t>
  </si>
  <si>
    <t>МП"Патриотическое воспитание граждан ММР</t>
  </si>
  <si>
    <t>МП"Обеспечение жилье молодых семей ММР "</t>
  </si>
  <si>
    <t>МДС"Доступная среда для инвалидов ММР "</t>
  </si>
  <si>
    <t>МП"Развитие физической культуры и спорта ММР"</t>
  </si>
  <si>
    <t>МП "Развития образования ММР"</t>
  </si>
  <si>
    <t>Подпрограмма "Противопожарная безопасность образовательных учреждений ММР "</t>
  </si>
  <si>
    <t>МП"Развитие образования ММР "</t>
  </si>
  <si>
    <t>Иные бюджетные ассигнования</t>
  </si>
  <si>
    <t>Специальные расходы</t>
  </si>
  <si>
    <t>800</t>
  </si>
  <si>
    <t>880</t>
  </si>
  <si>
    <t>Коммунальное хозяйство</t>
  </si>
  <si>
    <t>Мероприятия районных казенных муниципальных учреждений  по содержанию жилищно-коммунального хозяйства</t>
  </si>
  <si>
    <t>0502</t>
  </si>
  <si>
    <t xml:space="preserve">Михайловского муниципального </t>
  </si>
  <si>
    <t>района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</si>
  <si>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органов)</t>
  </si>
  <si>
    <t>129</t>
  </si>
  <si>
    <t>Взносы по обязательному социальному страхованию на выплаты денежного содержания и иные выплаты работникам казенных учреждений</t>
  </si>
  <si>
    <t>119</t>
  </si>
  <si>
    <t>Фонд оплаты труда казенных учреждений</t>
  </si>
  <si>
    <t>Фонд оплаты труда государственных (муниципальных) органов</t>
  </si>
  <si>
    <t>Иные выплаты персоналу казенных учреждений, за исключением фонда оплаты труда</t>
  </si>
  <si>
    <t>Иные выплаты персоналу государственных (муниципальных) органов, за исключением фонда оплаты труда</t>
  </si>
  <si>
    <t>0000000000</t>
  </si>
  <si>
    <t>9900000000</t>
  </si>
  <si>
    <t>9990000000</t>
  </si>
  <si>
    <t>9990002030</t>
  </si>
  <si>
    <t>9990002040</t>
  </si>
  <si>
    <t>9990002120</t>
  </si>
  <si>
    <t>9990009200</t>
  </si>
  <si>
    <t>9990051200</t>
  </si>
  <si>
    <t>9990002000</t>
  </si>
  <si>
    <t>9990059300</t>
  </si>
  <si>
    <t>9990000690</t>
  </si>
  <si>
    <t>9990093010</t>
  </si>
  <si>
    <t>9990093100</t>
  </si>
  <si>
    <t>9990093030</t>
  </si>
  <si>
    <t>0600000000</t>
  </si>
  <si>
    <t>0700000000</t>
  </si>
  <si>
    <t>1800000000</t>
  </si>
  <si>
    <t>9990051180</t>
  </si>
  <si>
    <t>9990002190</t>
  </si>
  <si>
    <t>9990093040</t>
  </si>
  <si>
    <t>1100000000</t>
  </si>
  <si>
    <t>1000000000</t>
  </si>
  <si>
    <t>0800000000</t>
  </si>
  <si>
    <t>1900000000</t>
  </si>
  <si>
    <t>9990093120</t>
  </si>
  <si>
    <t>0200000000</t>
  </si>
  <si>
    <t>0200001690</t>
  </si>
  <si>
    <t>0400000000</t>
  </si>
  <si>
    <t>1600000000</t>
  </si>
  <si>
    <t>1610000000</t>
  </si>
  <si>
    <t>1620000000</t>
  </si>
  <si>
    <t>1620001690</t>
  </si>
  <si>
    <t>1620081690</t>
  </si>
  <si>
    <t>1200000000</t>
  </si>
  <si>
    <t>1300000000</t>
  </si>
  <si>
    <t>1620011690</t>
  </si>
  <si>
    <t>9990004910</t>
  </si>
  <si>
    <t>0100000000</t>
  </si>
  <si>
    <t>0500000000</t>
  </si>
  <si>
    <t>1500000000</t>
  </si>
  <si>
    <t>9990006500</t>
  </si>
  <si>
    <t>0300000000</t>
  </si>
  <si>
    <t>0320000000</t>
  </si>
  <si>
    <t>0320001690</t>
  </si>
  <si>
    <t>0320093070</t>
  </si>
  <si>
    <t>0320011690</t>
  </si>
  <si>
    <t>0340000000</t>
  </si>
  <si>
    <t>0340061690</t>
  </si>
  <si>
    <t>0310000000</t>
  </si>
  <si>
    <t>0310001690</t>
  </si>
  <si>
    <t>0310093060</t>
  </si>
  <si>
    <t>0330000000</t>
  </si>
  <si>
    <t>0330001690</t>
  </si>
  <si>
    <t>0310011690</t>
  </si>
  <si>
    <t>0310021690</t>
  </si>
  <si>
    <t>0310093080</t>
  </si>
  <si>
    <t>0350093080</t>
  </si>
  <si>
    <t>0350000000</t>
  </si>
  <si>
    <t>0350000690</t>
  </si>
  <si>
    <t>9990093090</t>
  </si>
  <si>
    <t>0200011690</t>
  </si>
  <si>
    <t>0330011690</t>
  </si>
  <si>
    <t>Социальное обеспечение и иные выплаты населению</t>
  </si>
  <si>
    <t>300</t>
  </si>
  <si>
    <t>Премии и гранты</t>
  </si>
  <si>
    <t>350</t>
  </si>
  <si>
    <t>123</t>
  </si>
  <si>
    <t>Уплата иных платежей</t>
  </si>
  <si>
    <t>853</t>
  </si>
  <si>
    <t xml:space="preserve">Мероприятия районных казенных муниципальных учреждений по профилактике терроризма и противодействию экстремизму </t>
  </si>
  <si>
    <t>243</t>
  </si>
  <si>
    <t>Закупка товаров, работ, услуг в целях капитального ремонта муниципального имущества</t>
  </si>
  <si>
    <t>2300000000</t>
  </si>
  <si>
    <t>600</t>
  </si>
  <si>
    <t>812</t>
  </si>
  <si>
    <t>Подпрограмма "Доступная среда"</t>
  </si>
  <si>
    <t>Доступная среда в дошкольных образовательных учреждениях</t>
  </si>
  <si>
    <t>0360000000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</si>
  <si>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</si>
  <si>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Ремонт автомобильных дорог, мест общего пользования и сооружений на них за счет средств дорожного фонда муниципального района в рамках софинансирования средств выделенных из дорожного фонда Приморского края</t>
  </si>
  <si>
    <t>11000S2390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</si>
  <si>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</si>
  <si>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Бюджетные инвестиции</t>
  </si>
  <si>
    <t>Бюджетные инвестиции в объекты капитального строительства государственной (муниципальной) собственности</t>
  </si>
  <si>
    <t>410</t>
  </si>
  <si>
    <t>414</t>
  </si>
  <si>
    <t>Дополнительное образование детей</t>
  </si>
  <si>
    <t>0703</t>
  </si>
  <si>
    <t>03600L0270</t>
  </si>
  <si>
    <t>Расходы на погашение кредиторской задолженности прошлых лет</t>
  </si>
  <si>
    <t>99900009100</t>
  </si>
  <si>
    <t>Приложение 12 к решению Думы</t>
  </si>
  <si>
    <t>2500000000</t>
  </si>
  <si>
    <t>2600000000</t>
  </si>
  <si>
    <t>9990093110</t>
  </si>
  <si>
    <t>2400000000</t>
  </si>
  <si>
    <t xml:space="preserve">Мероприятия администрации Михайловского муниципального района </t>
  </si>
  <si>
    <t>Дотации из краевого бюджета бюджетам поселений Михайловского муниципального района на выравнивание бюджетной обеспеченности</t>
  </si>
  <si>
    <t>400</t>
  </si>
  <si>
    <t>01000L4970</t>
  </si>
  <si>
    <t>Субсидии на социальные выплаты молодым семьям для приобретения (строительства) жилья экономкласса за счет местного бюджета</t>
  </si>
  <si>
    <t>03100S2340</t>
  </si>
  <si>
    <t>Расходы на капитальный ремонт зданий муниципальных общеобразовательных учреждений за счет средств местного бюджета</t>
  </si>
  <si>
    <t>Средства местного бюджета на проектирование, строительство, капитальный ремонт и ремонт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семьям, за счет дорожного фонда Приморского края</t>
  </si>
  <si>
    <t>Субсидии из краевого бюджета на проектирование, строительство, капитальный ремонт и ремонт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семьям, за счет дорожного фонда Приморского края</t>
  </si>
  <si>
    <t>10000S2380</t>
  </si>
  <si>
    <t>1000092380</t>
  </si>
  <si>
    <t>1100092390</t>
  </si>
  <si>
    <t>Субсидии из краевого бюджета на капитальный ремонт и ремонт автомобильных дорог общего пользования населенных пунктов за счет дорожного фонда Приморского края</t>
  </si>
  <si>
    <t>Разработка, утверждение и (или) внесение изменений в документацию территориального планирования Михайловского муниципального района</t>
  </si>
  <si>
    <t>Расходы на капитальный ремонт зданий муниципальных общеобразовательных учреждений за счет средств краевого бюджета</t>
  </si>
  <si>
    <t>0310092340</t>
  </si>
  <si>
    <t>9990009100</t>
  </si>
  <si>
    <t>МП «Обеспечение безопасности дорожного движения в Михайловском муниципальном районе»</t>
  </si>
  <si>
    <t>МП «Противодействие коррупции на территории Михайловского муниципального района»</t>
  </si>
  <si>
    <t>МП «Управление муниципальным имуществом и земельными ресурсами Михайловского муниципального района»</t>
  </si>
  <si>
    <t>МП"Развитие малоэтажного жилищного строительства на территории Михайловского муниципального района"</t>
  </si>
  <si>
    <t>МП «Содержание и ремонт муниципального жилого фонда в Михайловском муниципальном районе»</t>
  </si>
  <si>
    <t>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</t>
  </si>
  <si>
    <t>0310093140</t>
  </si>
  <si>
    <t>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</t>
  </si>
  <si>
    <t>0310093150</t>
  </si>
  <si>
    <t>Транспорт</t>
  </si>
  <si>
    <t>Установление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</si>
  <si>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>0408</t>
  </si>
  <si>
    <t>9990093130</t>
  </si>
  <si>
    <t>Средства краевого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</si>
  <si>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0320092020</t>
  </si>
  <si>
    <t>Строительство, реконструкция и приобретение зданий муниципальных общеобразовательных организаций за счет средств краевого бюджета</t>
  </si>
  <si>
    <t>Расходы по созданию в общеобразовательных организациях, расположенных в сельской местности, условий для занятий физической культурой и спортом</t>
  </si>
  <si>
    <t>3100P5200</t>
  </si>
  <si>
    <t xml:space="preserve">Расходы на комплектование книжных фондов и обеспечение информационно-техническим оборудованием библиотек </t>
  </si>
  <si>
    <t>1620092540</t>
  </si>
  <si>
    <t>Мероприятия по энергосбережению и повышению энергетической эффективности систем коммунальной инфраструктуры за счет бюджета Приморского края</t>
  </si>
  <si>
    <t>Проектирование и (или) строительство, реконструкция, модернизация и капитальный ремонт объектов водопроводно-канализационного хозяйства за счет бюджета Приморского края</t>
  </si>
  <si>
    <t>Расходы по обеспечение граждан твердым топливом (дровами)</t>
  </si>
  <si>
    <t>1900092270</t>
  </si>
  <si>
    <t>1900092320</t>
  </si>
  <si>
    <t>1900092620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</si>
  <si>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</si>
  <si>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Массовый спорт</t>
  </si>
  <si>
    <t>МП"Развитие физической культуры и спорта ММР "</t>
  </si>
  <si>
    <t>1102</t>
  </si>
  <si>
    <t>МП "Молодежная политика Михайловского муниципального района"</t>
  </si>
  <si>
    <t>9990001690</t>
  </si>
  <si>
    <t>Обеспечение деятельности районных автономных муниципальных учреждений культуры</t>
  </si>
  <si>
    <t>1620002690</t>
  </si>
  <si>
    <t>№ 339  от 25.12.2018г.</t>
  </si>
  <si>
    <t xml:space="preserve">Строительство Дома культуры в с. Первомайском </t>
  </si>
  <si>
    <t>16100L5050</t>
  </si>
  <si>
    <t>0320093140</t>
  </si>
  <si>
    <t>99900M0820</t>
  </si>
  <si>
    <t>810</t>
  </si>
  <si>
    <t>811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</si>
  <si>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</si>
  <si>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</si>
  <si>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26000M0820</t>
  </si>
  <si>
    <t>Расходы на развитие спортивной инфраструктуры, находящейся в муниципальной собственности за счет местного бюджета</t>
  </si>
  <si>
    <t>Расходы по обеспечение граждан твердым топливом (дровами) местный бюджет</t>
  </si>
  <si>
    <t>19000S2620</t>
  </si>
  <si>
    <t>Средства местного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</si>
  <si>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03200S2020</t>
  </si>
  <si>
    <t>Расходы на обеспечение деятельности в связи с осуществлением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</si>
  <si>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районного бюджета на 2019 год по разделам, подразделам, целевым статьям и видам расходов в соответствии с бюджетной классификацией РФ в ведомственной структуре расходов районного бюджета</t>
  </si>
  <si>
    <t>Мероприятия по энергосбережению и повышению энергетической эффективности систем коммунальной инфраструктуры</t>
  </si>
  <si>
    <t>Проектирование и (или) строительство, реконструкция, модернизация и капитальный ремонт объектов водопроводно-канализационного хозяйства</t>
  </si>
  <si>
    <t>19000S2270</t>
  </si>
  <si>
    <t>19000S2320</t>
  </si>
  <si>
    <t>16200S2540</t>
  </si>
  <si>
    <t>Расходы на комплектование книжных фондов и обеспечение информационно-техническим оборудованием библиотек за счет местного бюджета</t>
  </si>
  <si>
    <t>1630000000</t>
  </si>
  <si>
    <t>Подпрограмма "Юные таланты Михайловского муниципального района"</t>
  </si>
  <si>
    <t>Расходы на строительство (реконструкцию) зданий муниципальных общеобразовательных организаций за счет средств местного бюджета</t>
  </si>
  <si>
    <t>3100S5200</t>
  </si>
  <si>
    <t>Подпрограмма "Противопожарная безопасность образовательных учреждений ММР"</t>
  </si>
  <si>
    <t>Противопожарная безопасность в бюджетных  общеобразовательных муниципальных учреждениях</t>
  </si>
  <si>
    <t>0340041690</t>
  </si>
  <si>
    <t>Мероприятия администрации Михайловского муниципального района</t>
  </si>
  <si>
    <t>031E250970</t>
  </si>
  <si>
    <t>033P592630</t>
  </si>
  <si>
    <t>Противопожарная безопасность в бюджетных муниципальных учреждениях дополнительного образования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</si>
  <si>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</si>
  <si>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</si>
  <si>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321</t>
  </si>
  <si>
    <t>Пособия, компенсации и иные социальные выплаты гражданам, кроме публичных нормативных обязательств</t>
  </si>
  <si>
    <t>Мероприятия районных казенных учреждений по обеспечению содержания, ремонта автомобильных дорог, мест общего пользования и сооружений на них</t>
  </si>
  <si>
    <t>Мероприятия районных казенных учреждений по обеспечению содержания, ремонта автомобильных дорог, мест общего пользования и сооружений на них за счет дорожного фонда</t>
  </si>
  <si>
    <t>150P552280</t>
  </si>
  <si>
    <t>9990007100</t>
  </si>
  <si>
    <t>0600010600</t>
  </si>
  <si>
    <t>0600010610</t>
  </si>
  <si>
    <t>0700010600</t>
  </si>
  <si>
    <t>0700010610</t>
  </si>
  <si>
    <t>1800010600</t>
  </si>
  <si>
    <t>1800010610</t>
  </si>
  <si>
    <t>2300010600</t>
  </si>
  <si>
    <t>2500010600</t>
  </si>
  <si>
    <t>2600010600</t>
  </si>
  <si>
    <t>1100010600</t>
  </si>
  <si>
    <t>1100010610</t>
  </si>
  <si>
    <t>1100010611</t>
  </si>
  <si>
    <t>1100010620</t>
  </si>
  <si>
    <t>0800010600</t>
  </si>
  <si>
    <t>0800010630</t>
  </si>
  <si>
    <t>9990010710</t>
  </si>
  <si>
    <t>2400010600</t>
  </si>
  <si>
    <t>1900010600</t>
  </si>
  <si>
    <t>1900010610</t>
  </si>
  <si>
    <t>9990010680</t>
  </si>
  <si>
    <t>0400010600</t>
  </si>
  <si>
    <t>1200010600</t>
  </si>
  <si>
    <t>1300010600</t>
  </si>
  <si>
    <t>1610010600</t>
  </si>
  <si>
    <t>1630010600</t>
  </si>
  <si>
    <t>0500010600</t>
  </si>
  <si>
    <t>1500010600</t>
  </si>
  <si>
    <t>Расходы на оснащение объектов спортивной инфраструктуры спортивно-технологическим оборудованием</t>
  </si>
  <si>
    <t>150P592190</t>
  </si>
  <si>
    <t>Расходы на развитие спортивной инфраструктуры, находящейся в муниципальной собственности за счет краевого бюджета</t>
  </si>
  <si>
    <t>150P5S2190</t>
  </si>
  <si>
    <t>9990010660</t>
  </si>
  <si>
    <t>9990010650</t>
  </si>
  <si>
    <t>2300011610</t>
  </si>
  <si>
    <t>033P5S2630</t>
  </si>
  <si>
    <t>Расходы на обеспечение спортивным инвентарем, спортивным оборудованием и спортивными транспортными средствами муниципальных учреждений спортивной направленности за счет средств краевого бюджета</t>
  </si>
  <si>
    <t>Расходы на обеспечение спортивным инвентарем, спортивным оборудованием и спортивными транспортными средствами муниципальных учреждений спортивной направленности за счет средств местног бюджета</t>
  </si>
  <si>
    <t>0330093140</t>
  </si>
  <si>
    <t>Приложение 4 к решению Думы</t>
  </si>
  <si>
    <t>Мероприятия учреждений по развитию дошкольного образования</t>
  </si>
  <si>
    <t>0320021691</t>
  </si>
  <si>
    <t>Мероприятия учреждений по развитию общего образования</t>
  </si>
  <si>
    <t>0310021691</t>
  </si>
  <si>
    <t>Мероприятия учреждений по развитию дополнительного образования</t>
  </si>
  <si>
    <t>0330021691</t>
  </si>
  <si>
    <t>МП"Профилактика правонарушений в Михайловском муниципальном районе"</t>
  </si>
  <si>
    <t xml:space="preserve">Мероприятия районных бюджетных муниципальных учреждений по профилактике правонарушений </t>
  </si>
  <si>
    <t>0600011610</t>
  </si>
  <si>
    <t>района № 449 от 19.12.2019г.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</si>
</sst>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р_."/>
    <numFmt numFmtId="177" formatCode="#,##0.000"/>
    <numFmt numFmtId="178" formatCode="0.000"/>
    <numFmt numFmtId="179" formatCode="_-* #,##0.000_р_._-;\-* #,##0.000_р_._-;_-* &quot;-&quot;??_р_._-;_-@_-"/>
    <numFmt numFmtId="180" formatCode="_-* #,##0.000_р_._-;\-* #,##0.000_р_._-;_-* &quot;-&quot;???_р_._-;_-@_-"/>
    <numFmt numFmtId="181" formatCode="#,##0.0000"/>
    <numFmt numFmtId="182" formatCode="#,##0.0"/>
    <numFmt numFmtId="183" formatCode="#,##0.00000"/>
    <numFmt numFmtId="184" formatCode="_-* #,##0.0000_р_._-;\-* #,##0.0000_р_._-;_-* &quot;-&quot;??_р_._-;_-@_-"/>
    <numFmt numFmtId="185" formatCode="_-* #,##0.00000_р_._-;\-* #,##0.00000_р_._-;_-* &quot;-&quot;??_р_._-;_-@_-"/>
    <numFmt numFmtId="186" formatCode="_-* #,##0.000000_р_._-;\-* #,##0.000000_р_._-;_-* &quot;-&quot;??_р_._-;_-@_-"/>
    <numFmt numFmtId="187" formatCode="_-* #,##0.000\ _₽_-;\-* #,##0.000\ _₽_-;_-* &quot;-&quot;???\ _₽_-;_-@_-"/>
    <numFmt numFmtId="188" formatCode="_-* #,##0.00000\ _₽_-;\-* #,##0.00000\ _₽_-;_-* &quot;-&quot;?????\ _₽_-;_-@_-"/>
    <numFmt numFmtId="189" formatCode="0.0000"/>
    <numFmt numFmtId="190" formatCode="0.00000"/>
  </numFmts>
  <fonts count="4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89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9" fontId="7" fillId="35" borderId="10" xfId="0" applyNumberFormat="1" applyFont="1" applyFill="1" applyBorder="1" applyAlignment="1">
      <alignment horizontal="center" vertical="center" shrinkToFit="1"/>
    </xf>
    <xf numFmtId="4" fontId="7" fillId="35" borderId="10" xfId="0" applyNumberFormat="1" applyFont="1" applyFill="1" applyBorder="1" applyAlignment="1">
      <alignment horizontal="center" vertical="center" shrinkToFit="1"/>
    </xf>
    <xf numFmtId="0" fontId="7" fillId="35" borderId="10" xfId="0" applyFont="1" applyFill="1" applyBorder="1" applyAlignment="1">
      <alignment horizontal="center" vertical="top" wrapText="1"/>
    </xf>
    <xf numFmtId="49" fontId="5" fillId="36" borderId="10" xfId="0" applyNumberFormat="1" applyFont="1" applyFill="1" applyBorder="1" applyAlignment="1">
      <alignment horizontal="center" vertical="center" shrinkToFit="1"/>
    </xf>
    <xf numFmtId="4" fontId="5" fillId="36" borderId="10" xfId="0" applyNumberFormat="1" applyFont="1" applyFill="1" applyBorder="1" applyAlignment="1">
      <alignment horizontal="center" vertical="center" shrinkToFi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36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4" fontId="5" fillId="36" borderId="11" xfId="0" applyNumberFormat="1" applyFont="1" applyFill="1" applyBorder="1" applyAlignment="1">
      <alignment horizontal="center" vertical="center" shrinkToFit="1"/>
    </xf>
    <xf numFmtId="4" fontId="2" fillId="35" borderId="11" xfId="0" applyNumberFormat="1" applyFont="1" applyFill="1" applyBorder="1" applyAlignment="1">
      <alignment horizontal="center" vertical="center" shrinkToFit="1"/>
    </xf>
    <xf numFmtId="4" fontId="2" fillId="34" borderId="11" xfId="0" applyNumberFormat="1" applyFont="1" applyFill="1" applyBorder="1" applyAlignment="1">
      <alignment horizontal="center" vertical="center" shrinkToFit="1"/>
    </xf>
    <xf numFmtId="4" fontId="2" fillId="37" borderId="11" xfId="0" applyNumberFormat="1" applyFont="1" applyFill="1" applyBorder="1" applyAlignment="1">
      <alignment horizontal="center" vertical="center" shrinkToFit="1"/>
    </xf>
    <xf numFmtId="4" fontId="10" fillId="33" borderId="12" xfId="0" applyNumberFormat="1" applyFont="1" applyFill="1" applyBorder="1" applyAlignment="1">
      <alignment horizontal="center" vertical="center" wrapText="1"/>
    </xf>
    <xf numFmtId="4" fontId="5" fillId="36" borderId="13" xfId="0" applyNumberFormat="1" applyFont="1" applyFill="1" applyBorder="1" applyAlignment="1">
      <alignment horizontal="center" vertical="center" shrinkToFit="1"/>
    </xf>
    <xf numFmtId="0" fontId="2" fillId="35" borderId="14" xfId="0" applyFont="1" applyFill="1" applyBorder="1" applyAlignment="1">
      <alignment vertical="top" wrapText="1"/>
    </xf>
    <xf numFmtId="4" fontId="2" fillId="35" borderId="13" xfId="0" applyNumberFormat="1" applyFont="1" applyFill="1" applyBorder="1" applyAlignment="1">
      <alignment horizontal="center" vertical="center" shrinkToFit="1"/>
    </xf>
    <xf numFmtId="4" fontId="7" fillId="35" borderId="13" xfId="0" applyNumberFormat="1" applyFont="1" applyFill="1" applyBorder="1" applyAlignment="1">
      <alignment horizontal="center" vertical="center" shrinkToFit="1"/>
    </xf>
    <xf numFmtId="0" fontId="2" fillId="34" borderId="14" xfId="0" applyFont="1" applyFill="1" applyBorder="1" applyAlignment="1">
      <alignment vertical="top" wrapText="1"/>
    </xf>
    <xf numFmtId="4" fontId="2" fillId="34" borderId="13" xfId="0" applyNumberFormat="1" applyFont="1" applyFill="1" applyBorder="1" applyAlignment="1">
      <alignment horizontal="center" vertical="center" shrinkToFit="1"/>
    </xf>
    <xf numFmtId="4" fontId="2" fillId="37" borderId="13" xfId="0" applyNumberFormat="1" applyFont="1" applyFill="1" applyBorder="1" applyAlignment="1">
      <alignment horizontal="center" vertical="center" shrinkToFi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4" fontId="5" fillId="38" borderId="0" xfId="0" applyNumberFormat="1" applyFont="1" applyFill="1" applyBorder="1" applyAlignment="1">
      <alignment horizontal="center" vertical="center" shrinkToFit="1"/>
    </xf>
    <xf numFmtId="49" fontId="2" fillId="36" borderId="10" xfId="0" applyNumberFormat="1" applyFont="1" applyFill="1" applyBorder="1" applyAlignment="1">
      <alignment horizontal="center" vertical="center" shrinkToFit="1"/>
    </xf>
    <xf numFmtId="0" fontId="4" fillId="33" borderId="17" xfId="0" applyFont="1" applyFill="1" applyBorder="1" applyAlignment="1">
      <alignment horizontal="center" vertical="center" wrapText="1"/>
    </xf>
    <xf numFmtId="4" fontId="5" fillId="36" borderId="17" xfId="0" applyNumberFormat="1" applyFont="1" applyFill="1" applyBorder="1" applyAlignment="1">
      <alignment horizontal="center" vertical="center" shrinkToFit="1"/>
    </xf>
    <xf numFmtId="4" fontId="2" fillId="35" borderId="17" xfId="0" applyNumberFormat="1" applyFont="1" applyFill="1" applyBorder="1" applyAlignment="1">
      <alignment horizontal="center" vertical="center" shrinkToFit="1"/>
    </xf>
    <xf numFmtId="4" fontId="2" fillId="34" borderId="17" xfId="0" applyNumberFormat="1" applyFont="1" applyFill="1" applyBorder="1" applyAlignment="1">
      <alignment horizontal="center" vertical="center" shrinkToFit="1"/>
    </xf>
    <xf numFmtId="4" fontId="2" fillId="37" borderId="17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3" fillId="0" borderId="15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3" fillId="33" borderId="18" xfId="0" applyFont="1" applyFill="1" applyBorder="1" applyAlignment="1">
      <alignment horizontal="right"/>
    </xf>
    <xf numFmtId="0" fontId="2" fillId="38" borderId="19" xfId="0" applyFont="1" applyFill="1" applyBorder="1" applyAlignment="1">
      <alignment vertical="top" wrapText="1"/>
    </xf>
    <xf numFmtId="0" fontId="2" fillId="38" borderId="16" xfId="0" applyFont="1" applyFill="1" applyBorder="1" applyAlignment="1">
      <alignment vertical="top" wrapText="1"/>
    </xf>
    <xf numFmtId="0" fontId="2" fillId="38" borderId="20" xfId="0" applyFont="1" applyFill="1" applyBorder="1" applyAlignment="1">
      <alignment vertical="top" wrapText="1"/>
    </xf>
    <xf numFmtId="2" fontId="2" fillId="0" borderId="0" xfId="0" applyNumberFormat="1" applyFont="1" applyAlignment="1">
      <alignment horizontal="center" vertical="center" wrapText="1"/>
    </xf>
    <xf numFmtId="4" fontId="2" fillId="34" borderId="21" xfId="0" applyNumberFormat="1" applyFont="1" applyFill="1" applyBorder="1" applyAlignment="1">
      <alignment horizontal="center" vertical="center" shrinkToFit="1"/>
    </xf>
    <xf numFmtId="4" fontId="10" fillId="33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2" fontId="3" fillId="0" borderId="19" xfId="0" applyNumberFormat="1" applyFont="1" applyBorder="1" applyAlignment="1">
      <alignment horizontal="center" vertical="center" wrapText="1"/>
    </xf>
    <xf numFmtId="4" fontId="10" fillId="33" borderId="22" xfId="0" applyNumberFormat="1" applyFont="1" applyFill="1" applyBorder="1" applyAlignment="1">
      <alignment horizontal="center" vertical="center" wrapText="1"/>
    </xf>
    <xf numFmtId="176" fontId="10" fillId="33" borderId="23" xfId="0" applyNumberFormat="1" applyFont="1" applyFill="1" applyBorder="1" applyAlignment="1">
      <alignment horizontal="center" vertical="center" wrapText="1"/>
    </xf>
    <xf numFmtId="176" fontId="5" fillId="36" borderId="17" xfId="0" applyNumberFormat="1" applyFont="1" applyFill="1" applyBorder="1" applyAlignment="1">
      <alignment horizontal="center" vertical="center" shrinkToFit="1"/>
    </xf>
    <xf numFmtId="176" fontId="2" fillId="35" borderId="17" xfId="0" applyNumberFormat="1" applyFont="1" applyFill="1" applyBorder="1" applyAlignment="1">
      <alignment horizontal="center" vertical="center" shrinkToFit="1"/>
    </xf>
    <xf numFmtId="176" fontId="7" fillId="35" borderId="17" xfId="0" applyNumberFormat="1" applyFont="1" applyFill="1" applyBorder="1" applyAlignment="1">
      <alignment horizontal="center" vertical="center" shrinkToFit="1"/>
    </xf>
    <xf numFmtId="176" fontId="2" fillId="34" borderId="13" xfId="0" applyNumberFormat="1" applyFont="1" applyFill="1" applyBorder="1" applyAlignment="1">
      <alignment horizontal="center" vertical="center" shrinkToFit="1"/>
    </xf>
    <xf numFmtId="176" fontId="2" fillId="34" borderId="24" xfId="0" applyNumberFormat="1" applyFont="1" applyFill="1" applyBorder="1" applyAlignment="1">
      <alignment horizontal="center" vertical="center" wrapText="1"/>
    </xf>
    <xf numFmtId="176" fontId="2" fillId="35" borderId="17" xfId="0" applyNumberFormat="1" applyFont="1" applyFill="1" applyBorder="1" applyAlignment="1">
      <alignment horizontal="center" vertical="center" wrapText="1" shrinkToFit="1"/>
    </xf>
    <xf numFmtId="176" fontId="7" fillId="35" borderId="17" xfId="0" applyNumberFormat="1" applyFont="1" applyFill="1" applyBorder="1" applyAlignment="1">
      <alignment horizontal="center" vertical="center" wrapText="1" shrinkToFit="1"/>
    </xf>
    <xf numFmtId="176" fontId="2" fillId="34" borderId="17" xfId="0" applyNumberFormat="1" applyFont="1" applyFill="1" applyBorder="1" applyAlignment="1">
      <alignment horizontal="center" vertical="center" wrapText="1" shrinkToFit="1"/>
    </xf>
    <xf numFmtId="176" fontId="2" fillId="35" borderId="13" xfId="0" applyNumberFormat="1" applyFont="1" applyFill="1" applyBorder="1" applyAlignment="1">
      <alignment horizontal="center" vertical="center" shrinkToFit="1"/>
    </xf>
    <xf numFmtId="176" fontId="7" fillId="35" borderId="13" xfId="0" applyNumberFormat="1" applyFont="1" applyFill="1" applyBorder="1" applyAlignment="1">
      <alignment horizontal="center" vertical="center" shrinkToFit="1"/>
    </xf>
    <xf numFmtId="176" fontId="2" fillId="37" borderId="13" xfId="0" applyNumberFormat="1" applyFont="1" applyFill="1" applyBorder="1" applyAlignment="1">
      <alignment horizontal="center" vertical="center" shrinkToFit="1"/>
    </xf>
    <xf numFmtId="176" fontId="5" fillId="36" borderId="17" xfId="0" applyNumberFormat="1" applyFont="1" applyFill="1" applyBorder="1" applyAlignment="1">
      <alignment horizontal="center" vertical="center" wrapText="1" shrinkToFit="1"/>
    </xf>
    <xf numFmtId="176" fontId="2" fillId="0" borderId="24" xfId="0" applyNumberFormat="1" applyFont="1" applyBorder="1" applyAlignment="1">
      <alignment horizontal="center" vertical="center" wrapText="1"/>
    </xf>
    <xf numFmtId="176" fontId="2" fillId="34" borderId="21" xfId="0" applyNumberFormat="1" applyFont="1" applyFill="1" applyBorder="1" applyAlignment="1">
      <alignment horizontal="center" vertical="center" wrapText="1"/>
    </xf>
    <xf numFmtId="176" fontId="5" fillId="38" borderId="0" xfId="0" applyNumberFormat="1" applyFont="1" applyFill="1" applyBorder="1" applyAlignment="1">
      <alignment horizontal="center" vertical="center" wrapText="1" shrinkToFit="1"/>
    </xf>
    <xf numFmtId="4" fontId="5" fillId="36" borderId="21" xfId="0" applyNumberFormat="1" applyFont="1" applyFill="1" applyBorder="1" applyAlignment="1">
      <alignment horizontal="center" vertical="center" shrinkToFit="1"/>
    </xf>
    <xf numFmtId="49" fontId="5" fillId="34" borderId="10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 horizontal="center" vertical="top" wrapText="1"/>
    </xf>
    <xf numFmtId="176" fontId="2" fillId="34" borderId="21" xfId="0" applyNumberFormat="1" applyFont="1" applyFill="1" applyBorder="1" applyAlignment="1">
      <alignment horizontal="center" vertical="center" shrinkToFit="1"/>
    </xf>
    <xf numFmtId="176" fontId="2" fillId="34" borderId="21" xfId="0" applyNumberFormat="1" applyFont="1" applyFill="1" applyBorder="1" applyAlignment="1">
      <alignment horizontal="center" vertical="center" wrapText="1" shrinkToFit="1"/>
    </xf>
    <xf numFmtId="4" fontId="7" fillId="35" borderId="21" xfId="0" applyNumberFormat="1" applyFont="1" applyFill="1" applyBorder="1" applyAlignment="1">
      <alignment horizontal="center" vertical="center" shrinkToFit="1"/>
    </xf>
    <xf numFmtId="4" fontId="7" fillId="35" borderId="17" xfId="0" applyNumberFormat="1" applyFont="1" applyFill="1" applyBorder="1" applyAlignment="1">
      <alignment horizontal="center" vertical="center" shrinkToFit="1"/>
    </xf>
    <xf numFmtId="176" fontId="7" fillId="35" borderId="21" xfId="0" applyNumberFormat="1" applyFont="1" applyFill="1" applyBorder="1" applyAlignment="1">
      <alignment horizontal="center" vertical="center" shrinkToFit="1"/>
    </xf>
    <xf numFmtId="4" fontId="2" fillId="37" borderId="21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vertical="top" wrapText="1"/>
    </xf>
    <xf numFmtId="0" fontId="2" fillId="37" borderId="14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vertical="top" wrapText="1"/>
    </xf>
    <xf numFmtId="49" fontId="5" fillId="37" borderId="10" xfId="0" applyNumberFormat="1" applyFont="1" applyFill="1" applyBorder="1" applyAlignment="1">
      <alignment horizontal="center" vertical="center" shrinkToFit="1"/>
    </xf>
    <xf numFmtId="0" fontId="2" fillId="38" borderId="11" xfId="0" applyFont="1" applyFill="1" applyBorder="1" applyAlignment="1">
      <alignment horizontal="left" vertical="top" wrapText="1"/>
    </xf>
    <xf numFmtId="49" fontId="5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left" vertical="top" wrapText="1"/>
    </xf>
    <xf numFmtId="0" fontId="7" fillId="37" borderId="10" xfId="0" applyFont="1" applyFill="1" applyBorder="1" applyAlignment="1">
      <alignment horizontal="left" vertical="top" wrapText="1"/>
    </xf>
    <xf numFmtId="4" fontId="2" fillId="35" borderId="21" xfId="0" applyNumberFormat="1" applyFont="1" applyFill="1" applyBorder="1" applyAlignment="1">
      <alignment horizontal="center" vertical="center" shrinkToFit="1"/>
    </xf>
    <xf numFmtId="0" fontId="2" fillId="37" borderId="11" xfId="0" applyFont="1" applyFill="1" applyBorder="1" applyAlignment="1">
      <alignment vertical="top" wrapText="1"/>
    </xf>
    <xf numFmtId="0" fontId="10" fillId="39" borderId="25" xfId="0" applyFont="1" applyFill="1" applyBorder="1" applyAlignment="1">
      <alignment horizontal="center" vertical="center" wrapText="1"/>
    </xf>
    <xf numFmtId="49" fontId="10" fillId="39" borderId="26" xfId="0" applyNumberFormat="1" applyFont="1" applyFill="1" applyBorder="1" applyAlignment="1">
      <alignment horizontal="center" vertical="center" wrapText="1"/>
    </xf>
    <xf numFmtId="0" fontId="10" fillId="39" borderId="26" xfId="0" applyFont="1" applyFill="1" applyBorder="1" applyAlignment="1">
      <alignment horizontal="center" vertical="center" wrapText="1"/>
    </xf>
    <xf numFmtId="0" fontId="7" fillId="37" borderId="10" xfId="0" applyFont="1" applyFill="1" applyBorder="1" applyAlignment="1">
      <alignment horizontal="center" vertical="center" wrapText="1"/>
    </xf>
    <xf numFmtId="49" fontId="7" fillId="37" borderId="1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vertical="top" wrapText="1" shrinkToFit="1"/>
    </xf>
    <xf numFmtId="49" fontId="2" fillId="35" borderId="10" xfId="0" applyNumberFormat="1" applyFont="1" applyFill="1" applyBorder="1" applyAlignment="1">
      <alignment horizontal="center" vertical="center" wrapText="1" shrinkToFit="1"/>
    </xf>
    <xf numFmtId="0" fontId="2" fillId="35" borderId="10" xfId="0" applyFont="1" applyFill="1" applyBorder="1" applyAlignment="1">
      <alignment horizontal="left" vertical="top" wrapText="1"/>
    </xf>
    <xf numFmtId="0" fontId="2" fillId="37" borderId="10" xfId="0" applyFont="1" applyFill="1" applyBorder="1" applyAlignment="1">
      <alignment vertical="top" wrapText="1" shrinkToFit="1"/>
    </xf>
    <xf numFmtId="0" fontId="2" fillId="37" borderId="10" xfId="0" applyFont="1" applyFill="1" applyBorder="1" applyAlignment="1">
      <alignment horizontal="left" vertical="top" wrapText="1"/>
    </xf>
    <xf numFmtId="49" fontId="2" fillId="38" borderId="17" xfId="0" applyNumberFormat="1" applyFont="1" applyFill="1" applyBorder="1" applyAlignment="1">
      <alignment horizontal="center" vertical="center" shrinkToFit="1"/>
    </xf>
    <xf numFmtId="49" fontId="2" fillId="34" borderId="17" xfId="0" applyNumberFormat="1" applyFont="1" applyFill="1" applyBorder="1" applyAlignment="1">
      <alignment horizontal="center" vertical="center" shrinkToFit="1"/>
    </xf>
    <xf numFmtId="0" fontId="2" fillId="36" borderId="11" xfId="0" applyFont="1" applyFill="1" applyBorder="1" applyAlignment="1">
      <alignment vertical="top" wrapText="1"/>
    </xf>
    <xf numFmtId="49" fontId="2" fillId="36" borderId="17" xfId="0" applyNumberFormat="1" applyFont="1" applyFill="1" applyBorder="1" applyAlignment="1">
      <alignment horizontal="center" vertical="center" shrinkToFit="1"/>
    </xf>
    <xf numFmtId="4" fontId="2" fillId="36" borderId="10" xfId="0" applyNumberFormat="1" applyFont="1" applyFill="1" applyBorder="1" applyAlignment="1">
      <alignment horizontal="center" vertical="center" shrinkToFit="1"/>
    </xf>
    <xf numFmtId="49" fontId="2" fillId="35" borderId="17" xfId="0" applyNumberFormat="1" applyFont="1" applyFill="1" applyBorder="1" applyAlignment="1">
      <alignment horizontal="center" vertical="center" shrinkToFit="1"/>
    </xf>
    <xf numFmtId="49" fontId="7" fillId="35" borderId="17" xfId="0" applyNumberFormat="1" applyFont="1" applyFill="1" applyBorder="1" applyAlignment="1">
      <alignment horizontal="center" vertical="center" shrinkToFit="1"/>
    </xf>
    <xf numFmtId="49" fontId="2" fillId="37" borderId="17" xfId="0" applyNumberFormat="1" applyFont="1" applyFill="1" applyBorder="1" applyAlignment="1">
      <alignment horizontal="center" vertical="center" shrinkToFit="1"/>
    </xf>
    <xf numFmtId="4" fontId="7" fillId="37" borderId="1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vertical="top" wrapText="1"/>
    </xf>
    <xf numFmtId="0" fontId="2" fillId="37" borderId="11" xfId="0" applyFont="1" applyFill="1" applyBorder="1" applyAlignment="1">
      <alignment horizontal="left" vertical="top" wrapText="1"/>
    </xf>
    <xf numFmtId="0" fontId="2" fillId="36" borderId="10" xfId="0" applyFont="1" applyFill="1" applyBorder="1" applyAlignment="1">
      <alignment horizontal="left" vertical="top" wrapText="1"/>
    </xf>
    <xf numFmtId="49" fontId="7" fillId="36" borderId="10" xfId="0" applyNumberFormat="1" applyFont="1" applyFill="1" applyBorder="1" applyAlignment="1">
      <alignment horizontal="center" vertical="center" shrinkToFit="1"/>
    </xf>
    <xf numFmtId="4" fontId="7" fillId="36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center" vertical="center" wrapText="1" shrinkToFit="1"/>
    </xf>
    <xf numFmtId="0" fontId="2" fillId="37" borderId="10" xfId="0" applyFont="1" applyFill="1" applyBorder="1" applyAlignment="1">
      <alignment horizontal="center" vertical="center" wrapText="1" shrinkToFit="1"/>
    </xf>
    <xf numFmtId="0" fontId="2" fillId="36" borderId="11" xfId="0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8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left" vertical="top" wrapText="1"/>
    </xf>
    <xf numFmtId="0" fontId="7" fillId="35" borderId="10" xfId="0" applyFont="1" applyFill="1" applyBorder="1" applyAlignment="1">
      <alignment horizontal="center" wrapText="1"/>
    </xf>
    <xf numFmtId="0" fontId="2" fillId="37" borderId="10" xfId="0" applyNumberFormat="1" applyFont="1" applyFill="1" applyBorder="1" applyAlignment="1">
      <alignment horizontal="left" vertical="top" wrapText="1"/>
    </xf>
    <xf numFmtId="0" fontId="2" fillId="35" borderId="11" xfId="0" applyFont="1" applyFill="1" applyBorder="1" applyAlignment="1">
      <alignment horizontal="center" vertical="center" wrapText="1"/>
    </xf>
    <xf numFmtId="0" fontId="2" fillId="37" borderId="10" xfId="0" applyNumberFormat="1" applyFont="1" applyFill="1" applyBorder="1" applyAlignment="1">
      <alignment horizontal="center" vertical="center" wrapText="1"/>
    </xf>
    <xf numFmtId="177" fontId="5" fillId="36" borderId="10" xfId="0" applyNumberFormat="1" applyFont="1" applyFill="1" applyBorder="1" applyAlignment="1">
      <alignment horizontal="center" vertical="center" shrinkToFit="1"/>
    </xf>
    <xf numFmtId="177" fontId="2" fillId="35" borderId="10" xfId="0" applyNumberFormat="1" applyFont="1" applyFill="1" applyBorder="1" applyAlignment="1">
      <alignment horizontal="center" vertical="center" shrinkToFit="1"/>
    </xf>
    <xf numFmtId="177" fontId="2" fillId="38" borderId="10" xfId="0" applyNumberFormat="1" applyFont="1" applyFill="1" applyBorder="1" applyAlignment="1">
      <alignment horizontal="center" vertical="center" shrinkToFit="1"/>
    </xf>
    <xf numFmtId="177" fontId="2" fillId="37" borderId="10" xfId="0" applyNumberFormat="1" applyFont="1" applyFill="1" applyBorder="1" applyAlignment="1">
      <alignment horizontal="center" vertical="center" shrinkToFit="1"/>
    </xf>
    <xf numFmtId="177" fontId="7" fillId="35" borderId="10" xfId="0" applyNumberFormat="1" applyFont="1" applyFill="1" applyBorder="1" applyAlignment="1">
      <alignment horizontal="center" vertical="center" shrinkToFit="1"/>
    </xf>
    <xf numFmtId="0" fontId="11" fillId="37" borderId="0" xfId="0" applyFont="1" applyFill="1" applyAlignment="1">
      <alignment wrapText="1"/>
    </xf>
    <xf numFmtId="177" fontId="2" fillId="34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center" vertical="top" wrapText="1"/>
    </xf>
    <xf numFmtId="176" fontId="7" fillId="35" borderId="21" xfId="0" applyNumberFormat="1" applyFont="1" applyFill="1" applyBorder="1" applyAlignment="1">
      <alignment horizontal="center" vertical="center" wrapText="1" shrinkToFit="1"/>
    </xf>
    <xf numFmtId="178" fontId="2" fillId="35" borderId="10" xfId="0" applyNumberFormat="1" applyFont="1" applyFill="1" applyBorder="1" applyAlignment="1">
      <alignment horizontal="center" vertical="center" shrinkToFit="1"/>
    </xf>
    <xf numFmtId="178" fontId="2" fillId="37" borderId="10" xfId="0" applyNumberFormat="1" applyFont="1" applyFill="1" applyBorder="1" applyAlignment="1">
      <alignment horizontal="center" vertical="center" shrinkToFit="1"/>
    </xf>
    <xf numFmtId="178" fontId="2" fillId="34" borderId="10" xfId="0" applyNumberFormat="1" applyFont="1" applyFill="1" applyBorder="1" applyAlignment="1">
      <alignment horizontal="center" vertical="center" shrinkToFit="1"/>
    </xf>
    <xf numFmtId="178" fontId="2" fillId="38" borderId="10" xfId="0" applyNumberFormat="1" applyFont="1" applyFill="1" applyBorder="1" applyAlignment="1">
      <alignment horizontal="center" vertical="center" shrinkToFit="1"/>
    </xf>
    <xf numFmtId="177" fontId="2" fillId="36" borderId="10" xfId="0" applyNumberFormat="1" applyFont="1" applyFill="1" applyBorder="1" applyAlignment="1">
      <alignment horizontal="center" vertical="center" shrinkToFit="1"/>
    </xf>
    <xf numFmtId="0" fontId="2" fillId="40" borderId="10" xfId="0" applyFont="1" applyFill="1" applyBorder="1" applyAlignment="1">
      <alignment vertical="top" wrapText="1"/>
    </xf>
    <xf numFmtId="179" fontId="2" fillId="35" borderId="10" xfId="60" applyNumberFormat="1" applyFont="1" applyFill="1" applyBorder="1" applyAlignment="1">
      <alignment horizontal="center" vertical="center" shrinkToFit="1"/>
    </xf>
    <xf numFmtId="179" fontId="7" fillId="35" borderId="10" xfId="60" applyNumberFormat="1" applyFont="1" applyFill="1" applyBorder="1" applyAlignment="1">
      <alignment horizontal="center" vertical="center" shrinkToFit="1"/>
    </xf>
    <xf numFmtId="179" fontId="2" fillId="37" borderId="10" xfId="60" applyNumberFormat="1" applyFont="1" applyFill="1" applyBorder="1" applyAlignment="1">
      <alignment horizontal="center" vertical="center" shrinkToFit="1"/>
    </xf>
    <xf numFmtId="179" fontId="2" fillId="34" borderId="10" xfId="60" applyNumberFormat="1" applyFont="1" applyFill="1" applyBorder="1" applyAlignment="1">
      <alignment horizontal="center" vertical="center" shrinkToFit="1"/>
    </xf>
    <xf numFmtId="179" fontId="2" fillId="38" borderId="10" xfId="60" applyNumberFormat="1" applyFont="1" applyFill="1" applyBorder="1" applyAlignment="1">
      <alignment horizontal="center" vertical="center" shrinkToFit="1"/>
    </xf>
    <xf numFmtId="49" fontId="2" fillId="40" borderId="10" xfId="0" applyNumberFormat="1" applyFont="1" applyFill="1" applyBorder="1" applyAlignment="1">
      <alignment horizontal="center" vertical="center" shrinkToFit="1"/>
    </xf>
    <xf numFmtId="177" fontId="2" fillId="40" borderId="10" xfId="0" applyNumberFormat="1" applyFont="1" applyFill="1" applyBorder="1" applyAlignment="1">
      <alignment horizontal="center" vertical="center" shrinkToFit="1"/>
    </xf>
    <xf numFmtId="179" fontId="5" fillId="36" borderId="10" xfId="60" applyNumberFormat="1" applyFont="1" applyFill="1" applyBorder="1" applyAlignment="1">
      <alignment horizontal="center" vertical="center" shrinkToFit="1"/>
    </xf>
    <xf numFmtId="171" fontId="7" fillId="37" borderId="10" xfId="60" applyFont="1" applyFill="1" applyBorder="1" applyAlignment="1">
      <alignment horizontal="center" vertical="center" shrinkToFit="1"/>
    </xf>
    <xf numFmtId="179" fontId="7" fillId="37" borderId="10" xfId="60" applyNumberFormat="1" applyFont="1" applyFill="1" applyBorder="1" applyAlignment="1">
      <alignment horizontal="center" vertical="center" shrinkToFit="1"/>
    </xf>
    <xf numFmtId="179" fontId="2" fillId="36" borderId="10" xfId="6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shrinkToFit="1"/>
    </xf>
    <xf numFmtId="177" fontId="2" fillId="0" borderId="10" xfId="0" applyNumberFormat="1" applyFont="1" applyFill="1" applyBorder="1" applyAlignment="1">
      <alignment horizontal="center" vertical="center" shrinkToFit="1"/>
    </xf>
    <xf numFmtId="183" fontId="2" fillId="38" borderId="10" xfId="0" applyNumberFormat="1" applyFont="1" applyFill="1" applyBorder="1" applyAlignment="1">
      <alignment horizontal="center" vertical="center" shrinkToFit="1"/>
    </xf>
    <xf numFmtId="183" fontId="2" fillId="37" borderId="10" xfId="0" applyNumberFormat="1" applyFont="1" applyFill="1" applyBorder="1" applyAlignment="1">
      <alignment horizontal="center" vertical="center" shrinkToFit="1"/>
    </xf>
    <xf numFmtId="183" fontId="5" fillId="36" borderId="10" xfId="0" applyNumberFormat="1" applyFont="1" applyFill="1" applyBorder="1" applyAlignment="1">
      <alignment horizontal="center" vertical="center" shrinkToFit="1"/>
    </xf>
    <xf numFmtId="183" fontId="10" fillId="39" borderId="12" xfId="0" applyNumberFormat="1" applyFont="1" applyFill="1" applyBorder="1" applyAlignment="1">
      <alignment horizontal="center" vertical="center" wrapText="1"/>
    </xf>
    <xf numFmtId="183" fontId="5" fillId="38" borderId="0" xfId="0" applyNumberFormat="1" applyFont="1" applyFill="1" applyBorder="1" applyAlignment="1">
      <alignment horizontal="center" vertical="center" shrinkToFit="1"/>
    </xf>
    <xf numFmtId="177" fontId="2" fillId="34" borderId="13" xfId="0" applyNumberFormat="1" applyFont="1" applyFill="1" applyBorder="1" applyAlignment="1">
      <alignment horizontal="center" vertical="center" shrinkToFit="1"/>
    </xf>
    <xf numFmtId="183" fontId="1" fillId="0" borderId="0" xfId="0" applyNumberFormat="1" applyFont="1" applyAlignment="1">
      <alignment/>
    </xf>
    <xf numFmtId="183" fontId="1" fillId="33" borderId="0" xfId="0" applyNumberFormat="1" applyFont="1" applyFill="1" applyAlignment="1">
      <alignment horizontal="left" wrapText="1"/>
    </xf>
    <xf numFmtId="183" fontId="2" fillId="35" borderId="10" xfId="0" applyNumberFormat="1" applyFont="1" applyFill="1" applyBorder="1" applyAlignment="1">
      <alignment horizontal="center" vertical="center" shrinkToFit="1"/>
    </xf>
    <xf numFmtId="185" fontId="2" fillId="36" borderId="10" xfId="60" applyNumberFormat="1" applyFont="1" applyFill="1" applyBorder="1" applyAlignment="1">
      <alignment horizontal="center" vertical="center" shrinkToFit="1"/>
    </xf>
    <xf numFmtId="171" fontId="1" fillId="0" borderId="0" xfId="60" applyFont="1" applyAlignment="1">
      <alignment/>
    </xf>
    <xf numFmtId="183" fontId="13" fillId="0" borderId="0" xfId="0" applyNumberFormat="1" applyFont="1" applyAlignment="1">
      <alignment/>
    </xf>
    <xf numFmtId="183" fontId="2" fillId="36" borderId="10" xfId="0" applyNumberFormat="1" applyFont="1" applyFill="1" applyBorder="1" applyAlignment="1">
      <alignment horizontal="center" vertical="center" shrinkToFit="1"/>
    </xf>
    <xf numFmtId="185" fontId="10" fillId="39" borderId="12" xfId="60" applyNumberFormat="1" applyFont="1" applyFill="1" applyBorder="1" applyAlignment="1">
      <alignment horizontal="center" vertical="center" wrapText="1"/>
    </xf>
    <xf numFmtId="185" fontId="5" fillId="36" borderId="10" xfId="60" applyNumberFormat="1" applyFont="1" applyFill="1" applyBorder="1" applyAlignment="1">
      <alignment horizontal="center" vertical="center" shrinkToFit="1"/>
    </xf>
    <xf numFmtId="190" fontId="2" fillId="36" borderId="10" xfId="0" applyNumberFormat="1" applyFont="1" applyFill="1" applyBorder="1" applyAlignment="1">
      <alignment horizontal="center" vertical="center" shrinkToFit="1"/>
    </xf>
    <xf numFmtId="183" fontId="2" fillId="35" borderId="10" xfId="0" applyNumberFormat="1" applyFont="1" applyFill="1" applyBorder="1" applyAlignment="1">
      <alignment horizontal="center" vertical="center" wrapText="1" shrinkToFit="1"/>
    </xf>
    <xf numFmtId="185" fontId="2" fillId="35" borderId="10" xfId="60" applyNumberFormat="1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27"/>
  <sheetViews>
    <sheetView showGridLines="0" tabSelected="1" zoomScalePageLayoutView="0" workbookViewId="0" topLeftCell="A1">
      <selection activeCell="B4" sqref="B4"/>
    </sheetView>
  </sheetViews>
  <sheetFormatPr defaultColWidth="9.00390625" defaultRowHeight="12.75" outlineLevelRow="6"/>
  <cols>
    <col min="1" max="1" width="67.875" style="2" customWidth="1"/>
    <col min="2" max="2" width="6.125" style="17" customWidth="1"/>
    <col min="3" max="3" width="7.25390625" style="2" customWidth="1"/>
    <col min="4" max="4" width="13.25390625" style="2" customWidth="1"/>
    <col min="5" max="5" width="5.875" style="2" customWidth="1"/>
    <col min="6" max="6" width="0" style="2" hidden="1" customWidth="1"/>
    <col min="7" max="7" width="18.75390625" style="2" customWidth="1"/>
    <col min="8" max="23" width="0" style="2" hidden="1" customWidth="1"/>
    <col min="24" max="24" width="14.875" style="53" hidden="1" customWidth="1"/>
    <col min="25" max="25" width="11.875" style="45" hidden="1" customWidth="1"/>
    <col min="26" max="16384" width="9.125" style="2" customWidth="1"/>
  </cols>
  <sheetData>
    <row r="1" spans="2:5" ht="15.75">
      <c r="B1" s="188" t="s">
        <v>470</v>
      </c>
      <c r="C1" s="188"/>
      <c r="D1" s="188"/>
      <c r="E1" s="188"/>
    </row>
    <row r="2" spans="2:5" ht="15.75">
      <c r="B2" s="188" t="s">
        <v>233</v>
      </c>
      <c r="C2" s="188"/>
      <c r="D2" s="188"/>
      <c r="E2" s="188"/>
    </row>
    <row r="3" spans="2:5" ht="15.75">
      <c r="B3" s="188" t="s">
        <v>480</v>
      </c>
      <c r="C3" s="188"/>
      <c r="D3" s="188"/>
      <c r="E3" s="188"/>
    </row>
    <row r="5" spans="2:23" ht="15.75">
      <c r="B5" s="186" t="s">
        <v>334</v>
      </c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</row>
    <row r="6" spans="2:23" ht="18.75" customHeight="1">
      <c r="B6" s="187" t="s">
        <v>233</v>
      </c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</row>
    <row r="7" spans="2:23" ht="15.75">
      <c r="B7" s="45" t="s">
        <v>234</v>
      </c>
      <c r="C7" s="186" t="s">
        <v>390</v>
      </c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45"/>
    </row>
    <row r="9" spans="1:25" ht="30.75" customHeight="1">
      <c r="A9" s="185" t="s">
        <v>86</v>
      </c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X9" s="2"/>
      <c r="Y9" s="2"/>
    </row>
    <row r="10" spans="1:25" ht="57" customHeight="1">
      <c r="A10" s="184" t="s">
        <v>406</v>
      </c>
      <c r="B10" s="184"/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X10" s="2"/>
      <c r="Y10" s="2"/>
    </row>
    <row r="11" spans="1:25" ht="16.5" thickBot="1">
      <c r="A11" s="48"/>
      <c r="B11" s="48"/>
      <c r="C11" s="48"/>
      <c r="D11" s="48"/>
      <c r="E11" s="48"/>
      <c r="F11" s="48"/>
      <c r="G11" s="48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Y11" s="56" t="s">
        <v>80</v>
      </c>
    </row>
    <row r="12" spans="1:25" ht="48" thickBot="1">
      <c r="A12" s="36" t="s">
        <v>0</v>
      </c>
      <c r="B12" s="36" t="s">
        <v>59</v>
      </c>
      <c r="C12" s="36" t="s">
        <v>1</v>
      </c>
      <c r="D12" s="36" t="s">
        <v>2</v>
      </c>
      <c r="E12" s="36" t="s">
        <v>3</v>
      </c>
      <c r="F12" s="37" t="s">
        <v>4</v>
      </c>
      <c r="G12" s="36" t="s">
        <v>23</v>
      </c>
      <c r="H12" s="23" t="s">
        <v>23</v>
      </c>
      <c r="I12" s="4" t="s">
        <v>23</v>
      </c>
      <c r="J12" s="4" t="s">
        <v>23</v>
      </c>
      <c r="K12" s="4" t="s">
        <v>23</v>
      </c>
      <c r="L12" s="4" t="s">
        <v>23</v>
      </c>
      <c r="M12" s="4" t="s">
        <v>23</v>
      </c>
      <c r="N12" s="4" t="s">
        <v>23</v>
      </c>
      <c r="O12" s="4" t="s">
        <v>23</v>
      </c>
      <c r="P12" s="4" t="s">
        <v>23</v>
      </c>
      <c r="Q12" s="4" t="s">
        <v>23</v>
      </c>
      <c r="R12" s="4" t="s">
        <v>23</v>
      </c>
      <c r="S12" s="4" t="s">
        <v>23</v>
      </c>
      <c r="T12" s="4" t="s">
        <v>23</v>
      </c>
      <c r="U12" s="4" t="s">
        <v>23</v>
      </c>
      <c r="V12" s="4" t="s">
        <v>23</v>
      </c>
      <c r="W12" s="40" t="s">
        <v>23</v>
      </c>
      <c r="X12" s="57" t="s">
        <v>82</v>
      </c>
      <c r="Y12" s="46" t="s">
        <v>81</v>
      </c>
    </row>
    <row r="13" spans="1:25" ht="29.25" thickBot="1">
      <c r="A13" s="100" t="s">
        <v>60</v>
      </c>
      <c r="B13" s="101">
        <v>951</v>
      </c>
      <c r="C13" s="101" t="s">
        <v>61</v>
      </c>
      <c r="D13" s="101" t="s">
        <v>243</v>
      </c>
      <c r="E13" s="101" t="s">
        <v>5</v>
      </c>
      <c r="F13" s="102"/>
      <c r="G13" s="169">
        <f>G14+G187+G193+G200+G256+G310+G336+G381+G405+G430+G437+G443</f>
        <v>440668.96504</v>
      </c>
      <c r="H13" s="28" t="e">
        <f>H14+#REF!+H194+H200+#REF!+H322+H353+H390+H406+H434+H439+H444</f>
        <v>#REF!</v>
      </c>
      <c r="I13" s="28" t="e">
        <f>I14+#REF!+I194+I200+#REF!+I322+I353+I390+I406+I434+I439+I444</f>
        <v>#REF!</v>
      </c>
      <c r="J13" s="28" t="e">
        <f>J14+#REF!+J194+J200+#REF!+J322+J353+J390+J406+J434+J439+J444</f>
        <v>#REF!</v>
      </c>
      <c r="K13" s="28" t="e">
        <f>K14+#REF!+K194+K200+#REF!+K322+K353+K390+K406+K434+K439+K444</f>
        <v>#REF!</v>
      </c>
      <c r="L13" s="28" t="e">
        <f>L14+#REF!+L194+L200+#REF!+L322+L353+L390+L406+L434+L439+L444</f>
        <v>#REF!</v>
      </c>
      <c r="M13" s="28" t="e">
        <f>M14+#REF!+M194+M200+#REF!+M322+M353+M390+M406+M434+M439+M444</f>
        <v>#REF!</v>
      </c>
      <c r="N13" s="28" t="e">
        <f>N14+#REF!+N194+N200+#REF!+N322+N353+N390+N406+N434+N439+N444</f>
        <v>#REF!</v>
      </c>
      <c r="O13" s="28" t="e">
        <f>O14+#REF!+O194+O200+#REF!+O322+O353+O390+O406+O434+O439+O444</f>
        <v>#REF!</v>
      </c>
      <c r="P13" s="28" t="e">
        <f>P14+#REF!+P194+P200+#REF!+P322+P353+P390+P406+P434+P439+P444</f>
        <v>#REF!</v>
      </c>
      <c r="Q13" s="28" t="e">
        <f>Q14+#REF!+Q194+Q200+#REF!+Q322+Q353+Q390+Q406+Q434+Q439+Q444</f>
        <v>#REF!</v>
      </c>
      <c r="R13" s="28" t="e">
        <f>R14+#REF!+R194+R200+#REF!+R322+R353+R390+R406+R434+R439+R444</f>
        <v>#REF!</v>
      </c>
      <c r="S13" s="28" t="e">
        <f>S14+#REF!+S194+S200+#REF!+S322+S353+S390+S406+S434+S439+S444</f>
        <v>#REF!</v>
      </c>
      <c r="T13" s="28" t="e">
        <f>T14+#REF!+T194+T200+#REF!+T322+T353+T390+T406+T434+T439+T444</f>
        <v>#REF!</v>
      </c>
      <c r="U13" s="28" t="e">
        <f>U14+#REF!+U194+U200+#REF!+U322+U353+U390+U406+U434+U439+U444</f>
        <v>#REF!</v>
      </c>
      <c r="V13" s="28" t="e">
        <f>V14+#REF!+V194+V200+#REF!+V322+V353+V390+V406+V434+V439+V444</f>
        <v>#REF!</v>
      </c>
      <c r="W13" s="28" t="e">
        <f>W14+#REF!+W194+W200+#REF!+W322+W353+W390+W406+W434+W439+W444</f>
        <v>#REF!</v>
      </c>
      <c r="X13" s="59" t="e">
        <f>X14+#REF!+X194+X200+#REF!+X322+X353+X390+X406+X434+X439+X444</f>
        <v>#REF!</v>
      </c>
      <c r="Y13" s="58" t="e">
        <f aca="true" t="shared" si="0" ref="Y13:Y23">X13/G13*100</f>
        <v>#REF!</v>
      </c>
    </row>
    <row r="14" spans="1:25" ht="18.75" customHeight="1" outlineLevel="2" thickBot="1">
      <c r="A14" s="105" t="s">
        <v>54</v>
      </c>
      <c r="B14" s="18">
        <v>951</v>
      </c>
      <c r="C14" s="14" t="s">
        <v>53</v>
      </c>
      <c r="D14" s="14" t="s">
        <v>243</v>
      </c>
      <c r="E14" s="14" t="s">
        <v>5</v>
      </c>
      <c r="F14" s="14"/>
      <c r="G14" s="168">
        <f>G15+G23+G47+G67+G83+G88+G61+G77</f>
        <v>128769.69561000002</v>
      </c>
      <c r="H14" s="29" t="e">
        <f>H15+H26+H49+#REF!+H68+#REF!+H83+H87</f>
        <v>#REF!</v>
      </c>
      <c r="I14" s="29" t="e">
        <f>I15+I26+I49+#REF!+I68+#REF!+I83+I87</f>
        <v>#REF!</v>
      </c>
      <c r="J14" s="29" t="e">
        <f>J15+J26+J49+#REF!+J68+#REF!+J83+J87</f>
        <v>#REF!</v>
      </c>
      <c r="K14" s="29" t="e">
        <f>K15+K26+K49+#REF!+K68+#REF!+K83+K87</f>
        <v>#REF!</v>
      </c>
      <c r="L14" s="29" t="e">
        <f>L15+L26+L49+#REF!+L68+#REF!+L83+L87</f>
        <v>#REF!</v>
      </c>
      <c r="M14" s="29" t="e">
        <f>M15+M26+M49+#REF!+M68+#REF!+M83+M87</f>
        <v>#REF!</v>
      </c>
      <c r="N14" s="29" t="e">
        <f>N15+N26+N49+#REF!+N68+#REF!+N83+N87</f>
        <v>#REF!</v>
      </c>
      <c r="O14" s="29" t="e">
        <f>O15+O26+O49+#REF!+O68+#REF!+O83+O87</f>
        <v>#REF!</v>
      </c>
      <c r="P14" s="29" t="e">
        <f>P15+P26+P49+#REF!+P68+#REF!+P83+P87</f>
        <v>#REF!</v>
      </c>
      <c r="Q14" s="29" t="e">
        <f>Q15+Q26+Q49+#REF!+Q68+#REF!+Q83+Q87</f>
        <v>#REF!</v>
      </c>
      <c r="R14" s="29" t="e">
        <f>R15+R26+R49+#REF!+R68+#REF!+R83+R87</f>
        <v>#REF!</v>
      </c>
      <c r="S14" s="29" t="e">
        <f>S15+S26+S49+#REF!+S68+#REF!+S83+S87</f>
        <v>#REF!</v>
      </c>
      <c r="T14" s="29" t="e">
        <f>T15+T26+T49+#REF!+T68+#REF!+T83+T87</f>
        <v>#REF!</v>
      </c>
      <c r="U14" s="29" t="e">
        <f>U15+U26+U49+#REF!+U68+#REF!+U83+U87</f>
        <v>#REF!</v>
      </c>
      <c r="V14" s="29" t="e">
        <f>V15+V26+V49+#REF!+V68+#REF!+V83+V87</f>
        <v>#REF!</v>
      </c>
      <c r="W14" s="29" t="e">
        <f>W15+W26+W49+#REF!+W68+#REF!+W83+W87</f>
        <v>#REF!</v>
      </c>
      <c r="X14" s="60" t="e">
        <f>X15+X26+X49+#REF!+X68+#REF!+X83+X87</f>
        <v>#REF!</v>
      </c>
      <c r="Y14" s="58" t="e">
        <f t="shared" si="0"/>
        <v>#REF!</v>
      </c>
    </row>
    <row r="15" spans="1:25" ht="32.25" customHeight="1" outlineLevel="3" thickBot="1">
      <c r="A15" s="106" t="s">
        <v>24</v>
      </c>
      <c r="B15" s="125">
        <v>951</v>
      </c>
      <c r="C15" s="107" t="s">
        <v>6</v>
      </c>
      <c r="D15" s="107" t="s">
        <v>243</v>
      </c>
      <c r="E15" s="107" t="s">
        <v>5</v>
      </c>
      <c r="F15" s="107"/>
      <c r="G15" s="182">
        <f>G16</f>
        <v>2610.67446</v>
      </c>
      <c r="H15" s="31">
        <f aca="true" t="shared" si="1" ref="H15:X15">H16</f>
        <v>1204.8</v>
      </c>
      <c r="I15" s="31">
        <f t="shared" si="1"/>
        <v>1204.8</v>
      </c>
      <c r="J15" s="31">
        <f t="shared" si="1"/>
        <v>1204.8</v>
      </c>
      <c r="K15" s="31">
        <f t="shared" si="1"/>
        <v>1204.8</v>
      </c>
      <c r="L15" s="31">
        <f t="shared" si="1"/>
        <v>1204.8</v>
      </c>
      <c r="M15" s="31">
        <f t="shared" si="1"/>
        <v>1204.8</v>
      </c>
      <c r="N15" s="31">
        <f t="shared" si="1"/>
        <v>1204.8</v>
      </c>
      <c r="O15" s="31">
        <f t="shared" si="1"/>
        <v>1204.8</v>
      </c>
      <c r="P15" s="31">
        <f t="shared" si="1"/>
        <v>1204.8</v>
      </c>
      <c r="Q15" s="31">
        <f t="shared" si="1"/>
        <v>1204.8</v>
      </c>
      <c r="R15" s="31">
        <f t="shared" si="1"/>
        <v>1204.8</v>
      </c>
      <c r="S15" s="31">
        <f t="shared" si="1"/>
        <v>1204.8</v>
      </c>
      <c r="T15" s="31">
        <f t="shared" si="1"/>
        <v>1204.8</v>
      </c>
      <c r="U15" s="31">
        <f t="shared" si="1"/>
        <v>1204.8</v>
      </c>
      <c r="V15" s="31">
        <f t="shared" si="1"/>
        <v>1204.8</v>
      </c>
      <c r="W15" s="31">
        <f t="shared" si="1"/>
        <v>1204.8</v>
      </c>
      <c r="X15" s="61">
        <f t="shared" si="1"/>
        <v>1147.63638</v>
      </c>
      <c r="Y15" s="58">
        <f t="shared" si="0"/>
        <v>43.959382817879174</v>
      </c>
    </row>
    <row r="16" spans="1:25" ht="34.5" customHeight="1" outlineLevel="3" thickBot="1">
      <c r="A16" s="108" t="s">
        <v>131</v>
      </c>
      <c r="B16" s="19">
        <v>951</v>
      </c>
      <c r="C16" s="11" t="s">
        <v>6</v>
      </c>
      <c r="D16" s="11" t="s">
        <v>244</v>
      </c>
      <c r="E16" s="11" t="s">
        <v>5</v>
      </c>
      <c r="F16" s="11"/>
      <c r="G16" s="12">
        <f>G17</f>
        <v>2610.67446</v>
      </c>
      <c r="H16" s="32">
        <f aca="true" t="shared" si="2" ref="H16:X16">H21</f>
        <v>1204.8</v>
      </c>
      <c r="I16" s="32">
        <f t="shared" si="2"/>
        <v>1204.8</v>
      </c>
      <c r="J16" s="32">
        <f t="shared" si="2"/>
        <v>1204.8</v>
      </c>
      <c r="K16" s="32">
        <f t="shared" si="2"/>
        <v>1204.8</v>
      </c>
      <c r="L16" s="32">
        <f t="shared" si="2"/>
        <v>1204.8</v>
      </c>
      <c r="M16" s="32">
        <f t="shared" si="2"/>
        <v>1204.8</v>
      </c>
      <c r="N16" s="32">
        <f t="shared" si="2"/>
        <v>1204.8</v>
      </c>
      <c r="O16" s="32">
        <f t="shared" si="2"/>
        <v>1204.8</v>
      </c>
      <c r="P16" s="32">
        <f t="shared" si="2"/>
        <v>1204.8</v>
      </c>
      <c r="Q16" s="32">
        <f t="shared" si="2"/>
        <v>1204.8</v>
      </c>
      <c r="R16" s="32">
        <f t="shared" si="2"/>
        <v>1204.8</v>
      </c>
      <c r="S16" s="32">
        <f t="shared" si="2"/>
        <v>1204.8</v>
      </c>
      <c r="T16" s="32">
        <f t="shared" si="2"/>
        <v>1204.8</v>
      </c>
      <c r="U16" s="32">
        <f t="shared" si="2"/>
        <v>1204.8</v>
      </c>
      <c r="V16" s="32">
        <f t="shared" si="2"/>
        <v>1204.8</v>
      </c>
      <c r="W16" s="32">
        <f t="shared" si="2"/>
        <v>1204.8</v>
      </c>
      <c r="X16" s="62">
        <f t="shared" si="2"/>
        <v>1147.63638</v>
      </c>
      <c r="Y16" s="58">
        <f t="shared" si="0"/>
        <v>43.959382817879174</v>
      </c>
    </row>
    <row r="17" spans="1:25" ht="36" customHeight="1" outlineLevel="3" thickBot="1">
      <c r="A17" s="108" t="s">
        <v>132</v>
      </c>
      <c r="B17" s="19">
        <v>951</v>
      </c>
      <c r="C17" s="11" t="s">
        <v>6</v>
      </c>
      <c r="D17" s="11" t="s">
        <v>245</v>
      </c>
      <c r="E17" s="11" t="s">
        <v>5</v>
      </c>
      <c r="F17" s="11"/>
      <c r="G17" s="12">
        <f>G18</f>
        <v>2610.67446</v>
      </c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62"/>
      <c r="Y17" s="58"/>
    </row>
    <row r="18" spans="1:25" ht="20.25" customHeight="1" outlineLevel="3" thickBot="1">
      <c r="A18" s="91" t="s">
        <v>133</v>
      </c>
      <c r="B18" s="87">
        <v>951</v>
      </c>
      <c r="C18" s="88" t="s">
        <v>6</v>
      </c>
      <c r="D18" s="88" t="s">
        <v>246</v>
      </c>
      <c r="E18" s="88" t="s">
        <v>5</v>
      </c>
      <c r="F18" s="88"/>
      <c r="G18" s="16">
        <f>G19</f>
        <v>2610.67446</v>
      </c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62"/>
      <c r="Y18" s="58"/>
    </row>
    <row r="19" spans="1:25" ht="31.5" customHeight="1" outlineLevel="3" thickBot="1">
      <c r="A19" s="5" t="s">
        <v>90</v>
      </c>
      <c r="B19" s="21">
        <v>951</v>
      </c>
      <c r="C19" s="6" t="s">
        <v>6</v>
      </c>
      <c r="D19" s="6" t="s">
        <v>246</v>
      </c>
      <c r="E19" s="6" t="s">
        <v>87</v>
      </c>
      <c r="F19" s="6"/>
      <c r="G19" s="7">
        <f>G20+G21+G22</f>
        <v>2610.67446</v>
      </c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62"/>
      <c r="Y19" s="58"/>
    </row>
    <row r="20" spans="1:25" ht="20.25" customHeight="1" outlineLevel="3" thickBot="1">
      <c r="A20" s="85" t="s">
        <v>240</v>
      </c>
      <c r="B20" s="89">
        <v>951</v>
      </c>
      <c r="C20" s="90" t="s">
        <v>6</v>
      </c>
      <c r="D20" s="90" t="s">
        <v>246</v>
      </c>
      <c r="E20" s="90" t="s">
        <v>88</v>
      </c>
      <c r="F20" s="90"/>
      <c r="G20" s="95">
        <v>2122.80092</v>
      </c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62"/>
      <c r="Y20" s="58"/>
    </row>
    <row r="21" spans="1:25" ht="30.75" customHeight="1" outlineLevel="4" thickBot="1">
      <c r="A21" s="85" t="s">
        <v>242</v>
      </c>
      <c r="B21" s="89">
        <v>951</v>
      </c>
      <c r="C21" s="90" t="s">
        <v>6</v>
      </c>
      <c r="D21" s="90" t="s">
        <v>246</v>
      </c>
      <c r="E21" s="90" t="s">
        <v>89</v>
      </c>
      <c r="F21" s="90"/>
      <c r="G21" s="95">
        <v>0</v>
      </c>
      <c r="H21" s="34">
        <f aca="true" t="shared" si="3" ref="H21:X21">H23</f>
        <v>1204.8</v>
      </c>
      <c r="I21" s="34">
        <f t="shared" si="3"/>
        <v>1204.8</v>
      </c>
      <c r="J21" s="34">
        <f t="shared" si="3"/>
        <v>1204.8</v>
      </c>
      <c r="K21" s="34">
        <f t="shared" si="3"/>
        <v>1204.8</v>
      </c>
      <c r="L21" s="34">
        <f t="shared" si="3"/>
        <v>1204.8</v>
      </c>
      <c r="M21" s="34">
        <f t="shared" si="3"/>
        <v>1204.8</v>
      </c>
      <c r="N21" s="34">
        <f t="shared" si="3"/>
        <v>1204.8</v>
      </c>
      <c r="O21" s="34">
        <f t="shared" si="3"/>
        <v>1204.8</v>
      </c>
      <c r="P21" s="34">
        <f t="shared" si="3"/>
        <v>1204.8</v>
      </c>
      <c r="Q21" s="34">
        <f t="shared" si="3"/>
        <v>1204.8</v>
      </c>
      <c r="R21" s="34">
        <f t="shared" si="3"/>
        <v>1204.8</v>
      </c>
      <c r="S21" s="34">
        <f t="shared" si="3"/>
        <v>1204.8</v>
      </c>
      <c r="T21" s="34">
        <f t="shared" si="3"/>
        <v>1204.8</v>
      </c>
      <c r="U21" s="34">
        <f t="shared" si="3"/>
        <v>1204.8</v>
      </c>
      <c r="V21" s="34">
        <f t="shared" si="3"/>
        <v>1204.8</v>
      </c>
      <c r="W21" s="34">
        <f t="shared" si="3"/>
        <v>1204.8</v>
      </c>
      <c r="X21" s="63">
        <f t="shared" si="3"/>
        <v>1147.63638</v>
      </c>
      <c r="Y21" s="58" t="e">
        <f t="shared" si="0"/>
        <v>#DIV/0!</v>
      </c>
    </row>
    <row r="22" spans="1:25" ht="48" outlineLevel="4" thickBot="1">
      <c r="A22" s="85" t="s">
        <v>235</v>
      </c>
      <c r="B22" s="89">
        <v>951</v>
      </c>
      <c r="C22" s="90" t="s">
        <v>6</v>
      </c>
      <c r="D22" s="90" t="s">
        <v>246</v>
      </c>
      <c r="E22" s="90" t="s">
        <v>236</v>
      </c>
      <c r="F22" s="90"/>
      <c r="G22" s="95">
        <v>487.87354</v>
      </c>
      <c r="H22" s="54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79"/>
      <c r="Y22" s="58"/>
    </row>
    <row r="23" spans="1:25" ht="47.25" customHeight="1" outlineLevel="5" thickBot="1">
      <c r="A23" s="8" t="s">
        <v>25</v>
      </c>
      <c r="B23" s="19">
        <v>951</v>
      </c>
      <c r="C23" s="9" t="s">
        <v>17</v>
      </c>
      <c r="D23" s="9" t="s">
        <v>243</v>
      </c>
      <c r="E23" s="9" t="s">
        <v>5</v>
      </c>
      <c r="F23" s="9"/>
      <c r="G23" s="183">
        <f>G24</f>
        <v>4767.25124</v>
      </c>
      <c r="H23" s="26">
        <v>1204.8</v>
      </c>
      <c r="I23" s="7">
        <v>1204.8</v>
      </c>
      <c r="J23" s="7">
        <v>1204.8</v>
      </c>
      <c r="K23" s="7">
        <v>1204.8</v>
      </c>
      <c r="L23" s="7">
        <v>1204.8</v>
      </c>
      <c r="M23" s="7">
        <v>1204.8</v>
      </c>
      <c r="N23" s="7">
        <v>1204.8</v>
      </c>
      <c r="O23" s="7">
        <v>1204.8</v>
      </c>
      <c r="P23" s="7">
        <v>1204.8</v>
      </c>
      <c r="Q23" s="7">
        <v>1204.8</v>
      </c>
      <c r="R23" s="7">
        <v>1204.8</v>
      </c>
      <c r="S23" s="7">
        <v>1204.8</v>
      </c>
      <c r="T23" s="7">
        <v>1204.8</v>
      </c>
      <c r="U23" s="7">
        <v>1204.8</v>
      </c>
      <c r="V23" s="7">
        <v>1204.8</v>
      </c>
      <c r="W23" s="43">
        <v>1204.8</v>
      </c>
      <c r="X23" s="64">
        <v>1147.63638</v>
      </c>
      <c r="Y23" s="58">
        <f t="shared" si="0"/>
        <v>24.07333539232558</v>
      </c>
    </row>
    <row r="24" spans="1:25" ht="32.25" outlineLevel="5" thickBot="1">
      <c r="A24" s="108" t="s">
        <v>131</v>
      </c>
      <c r="B24" s="19">
        <v>951</v>
      </c>
      <c r="C24" s="11" t="s">
        <v>17</v>
      </c>
      <c r="D24" s="11" t="s">
        <v>244</v>
      </c>
      <c r="E24" s="11" t="s">
        <v>5</v>
      </c>
      <c r="F24" s="11"/>
      <c r="G24" s="152">
        <f>G25</f>
        <v>4767.25124</v>
      </c>
      <c r="H24" s="54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73"/>
      <c r="Y24" s="58"/>
    </row>
    <row r="25" spans="1:25" ht="32.25" outlineLevel="5" thickBot="1">
      <c r="A25" s="108" t="s">
        <v>132</v>
      </c>
      <c r="B25" s="19">
        <v>951</v>
      </c>
      <c r="C25" s="11" t="s">
        <v>17</v>
      </c>
      <c r="D25" s="11" t="s">
        <v>245</v>
      </c>
      <c r="E25" s="11" t="s">
        <v>5</v>
      </c>
      <c r="F25" s="11"/>
      <c r="G25" s="152">
        <f>G26+G39+G45</f>
        <v>4767.25124</v>
      </c>
      <c r="H25" s="54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73"/>
      <c r="Y25" s="58"/>
    </row>
    <row r="26" spans="1:25" ht="49.5" customHeight="1" outlineLevel="6" thickBot="1">
      <c r="A26" s="109" t="s">
        <v>194</v>
      </c>
      <c r="B26" s="126">
        <v>951</v>
      </c>
      <c r="C26" s="88" t="s">
        <v>17</v>
      </c>
      <c r="D26" s="88" t="s">
        <v>247</v>
      </c>
      <c r="E26" s="88" t="s">
        <v>5</v>
      </c>
      <c r="F26" s="88"/>
      <c r="G26" s="153">
        <f>G27+G31+G36+G33</f>
        <v>2623.20801</v>
      </c>
      <c r="H26" s="31" t="e">
        <f aca="true" t="shared" si="4" ref="H26:X26">H27</f>
        <v>#REF!</v>
      </c>
      <c r="I26" s="31" t="e">
        <f t="shared" si="4"/>
        <v>#REF!</v>
      </c>
      <c r="J26" s="31" t="e">
        <f t="shared" si="4"/>
        <v>#REF!</v>
      </c>
      <c r="K26" s="31" t="e">
        <f t="shared" si="4"/>
        <v>#REF!</v>
      </c>
      <c r="L26" s="31" t="e">
        <f t="shared" si="4"/>
        <v>#REF!</v>
      </c>
      <c r="M26" s="31" t="e">
        <f t="shared" si="4"/>
        <v>#REF!</v>
      </c>
      <c r="N26" s="31" t="e">
        <f t="shared" si="4"/>
        <v>#REF!</v>
      </c>
      <c r="O26" s="31" t="e">
        <f t="shared" si="4"/>
        <v>#REF!</v>
      </c>
      <c r="P26" s="31" t="e">
        <f t="shared" si="4"/>
        <v>#REF!</v>
      </c>
      <c r="Q26" s="31" t="e">
        <f t="shared" si="4"/>
        <v>#REF!</v>
      </c>
      <c r="R26" s="31" t="e">
        <f t="shared" si="4"/>
        <v>#REF!</v>
      </c>
      <c r="S26" s="31" t="e">
        <f t="shared" si="4"/>
        <v>#REF!</v>
      </c>
      <c r="T26" s="31" t="e">
        <f t="shared" si="4"/>
        <v>#REF!</v>
      </c>
      <c r="U26" s="31" t="e">
        <f t="shared" si="4"/>
        <v>#REF!</v>
      </c>
      <c r="V26" s="31" t="e">
        <f t="shared" si="4"/>
        <v>#REF!</v>
      </c>
      <c r="W26" s="31" t="e">
        <f t="shared" si="4"/>
        <v>#REF!</v>
      </c>
      <c r="X26" s="65" t="e">
        <f t="shared" si="4"/>
        <v>#REF!</v>
      </c>
      <c r="Y26" s="58" t="e">
        <f>X26/G26*100</f>
        <v>#REF!</v>
      </c>
    </row>
    <row r="27" spans="1:25" ht="33" customHeight="1" outlineLevel="6" thickBot="1">
      <c r="A27" s="5" t="s">
        <v>90</v>
      </c>
      <c r="B27" s="21">
        <v>951</v>
      </c>
      <c r="C27" s="6" t="s">
        <v>17</v>
      </c>
      <c r="D27" s="6" t="s">
        <v>247</v>
      </c>
      <c r="E27" s="6" t="s">
        <v>87</v>
      </c>
      <c r="F27" s="6"/>
      <c r="G27" s="154">
        <f>G28+G29+G30</f>
        <v>2533.87601</v>
      </c>
      <c r="H27" s="32" t="e">
        <f>H28+H41+#REF!</f>
        <v>#REF!</v>
      </c>
      <c r="I27" s="32" t="e">
        <f>I28+I41+#REF!</f>
        <v>#REF!</v>
      </c>
      <c r="J27" s="32" t="e">
        <f>J28+J41+#REF!</f>
        <v>#REF!</v>
      </c>
      <c r="K27" s="32" t="e">
        <f>K28+K41+#REF!</f>
        <v>#REF!</v>
      </c>
      <c r="L27" s="32" t="e">
        <f>L28+L41+#REF!</f>
        <v>#REF!</v>
      </c>
      <c r="M27" s="32" t="e">
        <f>M28+M41+#REF!</f>
        <v>#REF!</v>
      </c>
      <c r="N27" s="32" t="e">
        <f>N28+N41+#REF!</f>
        <v>#REF!</v>
      </c>
      <c r="O27" s="32" t="e">
        <f>O28+O41+#REF!</f>
        <v>#REF!</v>
      </c>
      <c r="P27" s="32" t="e">
        <f>P28+P41+#REF!</f>
        <v>#REF!</v>
      </c>
      <c r="Q27" s="32" t="e">
        <f>Q28+Q41+#REF!</f>
        <v>#REF!</v>
      </c>
      <c r="R27" s="32" t="e">
        <f>R28+R41+#REF!</f>
        <v>#REF!</v>
      </c>
      <c r="S27" s="32" t="e">
        <f>S28+S41+#REF!</f>
        <v>#REF!</v>
      </c>
      <c r="T27" s="32" t="e">
        <f>T28+T41+#REF!</f>
        <v>#REF!</v>
      </c>
      <c r="U27" s="32" t="e">
        <f>U28+U41+#REF!</f>
        <v>#REF!</v>
      </c>
      <c r="V27" s="32" t="e">
        <f>V28+V41+#REF!</f>
        <v>#REF!</v>
      </c>
      <c r="W27" s="32" t="e">
        <f>W28+W41+#REF!</f>
        <v>#REF!</v>
      </c>
      <c r="X27" s="66" t="e">
        <f>X28+X41+#REF!</f>
        <v>#REF!</v>
      </c>
      <c r="Y27" s="58" t="e">
        <f>X27/G27*100</f>
        <v>#REF!</v>
      </c>
    </row>
    <row r="28" spans="1:25" ht="18.75" customHeight="1" outlineLevel="6" thickBot="1">
      <c r="A28" s="85" t="s">
        <v>240</v>
      </c>
      <c r="B28" s="89">
        <v>951</v>
      </c>
      <c r="C28" s="90" t="s">
        <v>17</v>
      </c>
      <c r="D28" s="90" t="s">
        <v>247</v>
      </c>
      <c r="E28" s="90" t="s">
        <v>88</v>
      </c>
      <c r="F28" s="90"/>
      <c r="G28" s="138">
        <v>1946.62058</v>
      </c>
      <c r="H28" s="34">
        <f aca="true" t="shared" si="5" ref="H28:X28">H29</f>
        <v>2414.5</v>
      </c>
      <c r="I28" s="34">
        <f t="shared" si="5"/>
        <v>2414.5</v>
      </c>
      <c r="J28" s="34">
        <f t="shared" si="5"/>
        <v>2414.5</v>
      </c>
      <c r="K28" s="34">
        <f t="shared" si="5"/>
        <v>2414.5</v>
      </c>
      <c r="L28" s="34">
        <f t="shared" si="5"/>
        <v>2414.5</v>
      </c>
      <c r="M28" s="34">
        <f t="shared" si="5"/>
        <v>2414.5</v>
      </c>
      <c r="N28" s="34">
        <f t="shared" si="5"/>
        <v>2414.5</v>
      </c>
      <c r="O28" s="34">
        <f t="shared" si="5"/>
        <v>2414.5</v>
      </c>
      <c r="P28" s="34">
        <f t="shared" si="5"/>
        <v>2414.5</v>
      </c>
      <c r="Q28" s="34">
        <f t="shared" si="5"/>
        <v>2414.5</v>
      </c>
      <c r="R28" s="34">
        <f t="shared" si="5"/>
        <v>2414.5</v>
      </c>
      <c r="S28" s="34">
        <f t="shared" si="5"/>
        <v>2414.5</v>
      </c>
      <c r="T28" s="34">
        <f t="shared" si="5"/>
        <v>2414.5</v>
      </c>
      <c r="U28" s="34">
        <f t="shared" si="5"/>
        <v>2414.5</v>
      </c>
      <c r="V28" s="34">
        <f t="shared" si="5"/>
        <v>2414.5</v>
      </c>
      <c r="W28" s="34">
        <f t="shared" si="5"/>
        <v>2414.5</v>
      </c>
      <c r="X28" s="63">
        <f t="shared" si="5"/>
        <v>1860.127</v>
      </c>
      <c r="Y28" s="58">
        <f>X28/G28*100</f>
        <v>95.55673145097438</v>
      </c>
    </row>
    <row r="29" spans="1:25" ht="36" customHeight="1" outlineLevel="6" thickBot="1">
      <c r="A29" s="85" t="s">
        <v>242</v>
      </c>
      <c r="B29" s="89">
        <v>951</v>
      </c>
      <c r="C29" s="90" t="s">
        <v>17</v>
      </c>
      <c r="D29" s="90" t="s">
        <v>247</v>
      </c>
      <c r="E29" s="90" t="s">
        <v>89</v>
      </c>
      <c r="F29" s="90"/>
      <c r="G29" s="138">
        <v>3</v>
      </c>
      <c r="H29" s="26">
        <v>2414.5</v>
      </c>
      <c r="I29" s="7">
        <v>2414.5</v>
      </c>
      <c r="J29" s="7">
        <v>2414.5</v>
      </c>
      <c r="K29" s="7">
        <v>2414.5</v>
      </c>
      <c r="L29" s="7">
        <v>2414.5</v>
      </c>
      <c r="M29" s="7">
        <v>2414.5</v>
      </c>
      <c r="N29" s="7">
        <v>2414.5</v>
      </c>
      <c r="O29" s="7">
        <v>2414.5</v>
      </c>
      <c r="P29" s="7">
        <v>2414.5</v>
      </c>
      <c r="Q29" s="7">
        <v>2414.5</v>
      </c>
      <c r="R29" s="7">
        <v>2414.5</v>
      </c>
      <c r="S29" s="7">
        <v>2414.5</v>
      </c>
      <c r="T29" s="7">
        <v>2414.5</v>
      </c>
      <c r="U29" s="7">
        <v>2414.5</v>
      </c>
      <c r="V29" s="7">
        <v>2414.5</v>
      </c>
      <c r="W29" s="43">
        <v>2414.5</v>
      </c>
      <c r="X29" s="64">
        <v>1860.127</v>
      </c>
      <c r="Y29" s="58">
        <f>X29/G29*100</f>
        <v>62004.23333333333</v>
      </c>
    </row>
    <row r="30" spans="1:25" ht="48" outlineLevel="6" thickBot="1">
      <c r="A30" s="85" t="s">
        <v>235</v>
      </c>
      <c r="B30" s="89">
        <v>951</v>
      </c>
      <c r="C30" s="90" t="s">
        <v>17</v>
      </c>
      <c r="D30" s="90" t="s">
        <v>247</v>
      </c>
      <c r="E30" s="90" t="s">
        <v>236</v>
      </c>
      <c r="F30" s="90"/>
      <c r="G30" s="138">
        <v>584.25543</v>
      </c>
      <c r="H30" s="54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73"/>
      <c r="Y30" s="58"/>
    </row>
    <row r="31" spans="1:25" ht="32.25" outlineLevel="6" thickBot="1">
      <c r="A31" s="5" t="s">
        <v>96</v>
      </c>
      <c r="B31" s="21">
        <v>951</v>
      </c>
      <c r="C31" s="6" t="s">
        <v>17</v>
      </c>
      <c r="D31" s="6" t="s">
        <v>247</v>
      </c>
      <c r="E31" s="6" t="s">
        <v>91</v>
      </c>
      <c r="F31" s="6"/>
      <c r="G31" s="147">
        <f>G32</f>
        <v>36.172</v>
      </c>
      <c r="H31" s="54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73"/>
      <c r="Y31" s="58"/>
    </row>
    <row r="32" spans="1:25" ht="32.25" outlineLevel="6" thickBot="1">
      <c r="A32" s="85" t="s">
        <v>97</v>
      </c>
      <c r="B32" s="89">
        <v>951</v>
      </c>
      <c r="C32" s="90" t="s">
        <v>17</v>
      </c>
      <c r="D32" s="90" t="s">
        <v>247</v>
      </c>
      <c r="E32" s="90" t="s">
        <v>92</v>
      </c>
      <c r="F32" s="90"/>
      <c r="G32" s="148">
        <v>36.172</v>
      </c>
      <c r="H32" s="54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73"/>
      <c r="Y32" s="58"/>
    </row>
    <row r="33" spans="1:25" ht="16.5" outlineLevel="6" thickBot="1">
      <c r="A33" s="5" t="s">
        <v>305</v>
      </c>
      <c r="B33" s="21">
        <v>951</v>
      </c>
      <c r="C33" s="6" t="s">
        <v>17</v>
      </c>
      <c r="D33" s="6" t="s">
        <v>247</v>
      </c>
      <c r="E33" s="6" t="s">
        <v>306</v>
      </c>
      <c r="F33" s="6"/>
      <c r="G33" s="147">
        <f>G34+G35</f>
        <v>50.5</v>
      </c>
      <c r="H33" s="54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73"/>
      <c r="Y33" s="58"/>
    </row>
    <row r="34" spans="1:25" ht="16.5" outlineLevel="6" thickBot="1">
      <c r="A34" s="85" t="s">
        <v>307</v>
      </c>
      <c r="B34" s="89">
        <v>951</v>
      </c>
      <c r="C34" s="90" t="s">
        <v>17</v>
      </c>
      <c r="D34" s="90" t="s">
        <v>247</v>
      </c>
      <c r="E34" s="90" t="s">
        <v>308</v>
      </c>
      <c r="F34" s="90"/>
      <c r="G34" s="148">
        <v>50.5</v>
      </c>
      <c r="H34" s="54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73"/>
      <c r="Y34" s="58"/>
    </row>
    <row r="35" spans="1:25" ht="16.5" outlineLevel="6" thickBot="1">
      <c r="A35" s="85" t="s">
        <v>209</v>
      </c>
      <c r="B35" s="89">
        <v>951</v>
      </c>
      <c r="C35" s="90" t="s">
        <v>17</v>
      </c>
      <c r="D35" s="90" t="s">
        <v>247</v>
      </c>
      <c r="E35" s="90" t="s">
        <v>208</v>
      </c>
      <c r="F35" s="90"/>
      <c r="G35" s="148">
        <v>0</v>
      </c>
      <c r="H35" s="54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73"/>
      <c r="Y35" s="58"/>
    </row>
    <row r="36" spans="1:25" ht="16.5" outlineLevel="6" thickBot="1">
      <c r="A36" s="5" t="s">
        <v>98</v>
      </c>
      <c r="B36" s="21">
        <v>951</v>
      </c>
      <c r="C36" s="6" t="s">
        <v>17</v>
      </c>
      <c r="D36" s="6" t="s">
        <v>247</v>
      </c>
      <c r="E36" s="6" t="s">
        <v>93</v>
      </c>
      <c r="F36" s="6"/>
      <c r="G36" s="147">
        <f>G37+G38</f>
        <v>2.66</v>
      </c>
      <c r="H36" s="54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73"/>
      <c r="Y36" s="58"/>
    </row>
    <row r="37" spans="1:25" ht="32.25" outlineLevel="6" thickBot="1">
      <c r="A37" s="85" t="s">
        <v>99</v>
      </c>
      <c r="B37" s="89">
        <v>951</v>
      </c>
      <c r="C37" s="90" t="s">
        <v>17</v>
      </c>
      <c r="D37" s="90" t="s">
        <v>247</v>
      </c>
      <c r="E37" s="90" t="s">
        <v>94</v>
      </c>
      <c r="F37" s="90"/>
      <c r="G37" s="148">
        <v>0</v>
      </c>
      <c r="H37" s="54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73"/>
      <c r="Y37" s="58"/>
    </row>
    <row r="38" spans="1:25" ht="16.5" outlineLevel="6" thickBot="1">
      <c r="A38" s="85" t="s">
        <v>100</v>
      </c>
      <c r="B38" s="89">
        <v>951</v>
      </c>
      <c r="C38" s="90" t="s">
        <v>17</v>
      </c>
      <c r="D38" s="90" t="s">
        <v>247</v>
      </c>
      <c r="E38" s="90" t="s">
        <v>95</v>
      </c>
      <c r="F38" s="90"/>
      <c r="G38" s="148">
        <v>2.66</v>
      </c>
      <c r="H38" s="54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73"/>
      <c r="Y38" s="58"/>
    </row>
    <row r="39" spans="1:25" ht="18.75" customHeight="1" outlineLevel="6" thickBot="1">
      <c r="A39" s="91" t="s">
        <v>134</v>
      </c>
      <c r="B39" s="87">
        <v>951</v>
      </c>
      <c r="C39" s="88" t="s">
        <v>17</v>
      </c>
      <c r="D39" s="88" t="s">
        <v>248</v>
      </c>
      <c r="E39" s="88" t="s">
        <v>5</v>
      </c>
      <c r="F39" s="88"/>
      <c r="G39" s="146">
        <f>G40</f>
        <v>2144.04323</v>
      </c>
      <c r="H39" s="54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73"/>
      <c r="Y39" s="58"/>
    </row>
    <row r="40" spans="1:25" ht="32.25" outlineLevel="6" thickBot="1">
      <c r="A40" s="5" t="s">
        <v>90</v>
      </c>
      <c r="B40" s="21">
        <v>951</v>
      </c>
      <c r="C40" s="6" t="s">
        <v>17</v>
      </c>
      <c r="D40" s="6" t="s">
        <v>248</v>
      </c>
      <c r="E40" s="6" t="s">
        <v>87</v>
      </c>
      <c r="F40" s="6"/>
      <c r="G40" s="147">
        <f>G41+G42+G44+G43</f>
        <v>2144.04323</v>
      </c>
      <c r="H40" s="54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73"/>
      <c r="Y40" s="58"/>
    </row>
    <row r="41" spans="1:25" ht="18" customHeight="1" outlineLevel="6" thickBot="1">
      <c r="A41" s="85" t="s">
        <v>240</v>
      </c>
      <c r="B41" s="89">
        <v>951</v>
      </c>
      <c r="C41" s="90" t="s">
        <v>17</v>
      </c>
      <c r="D41" s="90" t="s">
        <v>248</v>
      </c>
      <c r="E41" s="90" t="s">
        <v>88</v>
      </c>
      <c r="F41" s="90"/>
      <c r="G41" s="155">
        <v>1586.30941</v>
      </c>
      <c r="H41" s="34">
        <f aca="true" t="shared" si="6" ref="H41:X41">H42</f>
        <v>1331.7</v>
      </c>
      <c r="I41" s="34">
        <f t="shared" si="6"/>
        <v>1331.7</v>
      </c>
      <c r="J41" s="34">
        <f t="shared" si="6"/>
        <v>1331.7</v>
      </c>
      <c r="K41" s="34">
        <f t="shared" si="6"/>
        <v>1331.7</v>
      </c>
      <c r="L41" s="34">
        <f t="shared" si="6"/>
        <v>1331.7</v>
      </c>
      <c r="M41" s="34">
        <f t="shared" si="6"/>
        <v>1331.7</v>
      </c>
      <c r="N41" s="34">
        <f t="shared" si="6"/>
        <v>1331.7</v>
      </c>
      <c r="O41" s="34">
        <f t="shared" si="6"/>
        <v>1331.7</v>
      </c>
      <c r="P41" s="34">
        <f t="shared" si="6"/>
        <v>1331.7</v>
      </c>
      <c r="Q41" s="34">
        <f t="shared" si="6"/>
        <v>1331.7</v>
      </c>
      <c r="R41" s="34">
        <f t="shared" si="6"/>
        <v>1331.7</v>
      </c>
      <c r="S41" s="34">
        <f t="shared" si="6"/>
        <v>1331.7</v>
      </c>
      <c r="T41" s="34">
        <f t="shared" si="6"/>
        <v>1331.7</v>
      </c>
      <c r="U41" s="34">
        <f t="shared" si="6"/>
        <v>1331.7</v>
      </c>
      <c r="V41" s="34">
        <f t="shared" si="6"/>
        <v>1331.7</v>
      </c>
      <c r="W41" s="34">
        <f t="shared" si="6"/>
        <v>1331.7</v>
      </c>
      <c r="X41" s="67">
        <f t="shared" si="6"/>
        <v>874.3892</v>
      </c>
      <c r="Y41" s="58">
        <f>X41/G41*100</f>
        <v>55.120974161024485</v>
      </c>
    </row>
    <row r="42" spans="1:25" ht="34.5" customHeight="1" outlineLevel="6" thickBot="1">
      <c r="A42" s="85" t="s">
        <v>242</v>
      </c>
      <c r="B42" s="89">
        <v>951</v>
      </c>
      <c r="C42" s="90" t="s">
        <v>17</v>
      </c>
      <c r="D42" s="90" t="s">
        <v>248</v>
      </c>
      <c r="E42" s="90" t="s">
        <v>89</v>
      </c>
      <c r="F42" s="90"/>
      <c r="G42" s="148">
        <v>0</v>
      </c>
      <c r="H42" s="26">
        <v>1331.7</v>
      </c>
      <c r="I42" s="7">
        <v>1331.7</v>
      </c>
      <c r="J42" s="7">
        <v>1331.7</v>
      </c>
      <c r="K42" s="7">
        <v>1331.7</v>
      </c>
      <c r="L42" s="7">
        <v>1331.7</v>
      </c>
      <c r="M42" s="7">
        <v>1331.7</v>
      </c>
      <c r="N42" s="7">
        <v>1331.7</v>
      </c>
      <c r="O42" s="7">
        <v>1331.7</v>
      </c>
      <c r="P42" s="7">
        <v>1331.7</v>
      </c>
      <c r="Q42" s="7">
        <v>1331.7</v>
      </c>
      <c r="R42" s="7">
        <v>1331.7</v>
      </c>
      <c r="S42" s="7">
        <v>1331.7</v>
      </c>
      <c r="T42" s="7">
        <v>1331.7</v>
      </c>
      <c r="U42" s="7">
        <v>1331.7</v>
      </c>
      <c r="V42" s="7">
        <v>1331.7</v>
      </c>
      <c r="W42" s="43">
        <v>1331.7</v>
      </c>
      <c r="X42" s="64">
        <v>874.3892</v>
      </c>
      <c r="Y42" s="58" t="e">
        <f>X42/G42*100</f>
        <v>#DIV/0!</v>
      </c>
    </row>
    <row r="43" spans="1:25" ht="32.25" outlineLevel="6" thickBot="1">
      <c r="A43" s="85" t="s">
        <v>103</v>
      </c>
      <c r="B43" s="89">
        <v>951</v>
      </c>
      <c r="C43" s="90" t="s">
        <v>17</v>
      </c>
      <c r="D43" s="90" t="s">
        <v>248</v>
      </c>
      <c r="E43" s="90" t="s">
        <v>309</v>
      </c>
      <c r="F43" s="90"/>
      <c r="G43" s="148">
        <v>192</v>
      </c>
      <c r="H43" s="54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73"/>
      <c r="Y43" s="58"/>
    </row>
    <row r="44" spans="1:25" ht="48" outlineLevel="6" thickBot="1">
      <c r="A44" s="85" t="s">
        <v>235</v>
      </c>
      <c r="B44" s="89">
        <v>951</v>
      </c>
      <c r="C44" s="90" t="s">
        <v>17</v>
      </c>
      <c r="D44" s="90" t="s">
        <v>248</v>
      </c>
      <c r="E44" s="90" t="s">
        <v>236</v>
      </c>
      <c r="F44" s="90"/>
      <c r="G44" s="148">
        <v>365.73382</v>
      </c>
      <c r="H44" s="54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73"/>
      <c r="Y44" s="58"/>
    </row>
    <row r="45" spans="1:25" ht="19.5" customHeight="1" outlineLevel="6" thickBot="1">
      <c r="A45" s="91" t="s">
        <v>136</v>
      </c>
      <c r="B45" s="87">
        <v>951</v>
      </c>
      <c r="C45" s="88" t="s">
        <v>17</v>
      </c>
      <c r="D45" s="88" t="s">
        <v>249</v>
      </c>
      <c r="E45" s="88" t="s">
        <v>5</v>
      </c>
      <c r="F45" s="88"/>
      <c r="G45" s="146">
        <f>G46</f>
        <v>0</v>
      </c>
      <c r="H45" s="54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79"/>
      <c r="Y45" s="58"/>
    </row>
    <row r="46" spans="1:25" ht="21" customHeight="1" outlineLevel="6" thickBot="1">
      <c r="A46" s="5" t="s">
        <v>106</v>
      </c>
      <c r="B46" s="21">
        <v>951</v>
      </c>
      <c r="C46" s="6" t="s">
        <v>17</v>
      </c>
      <c r="D46" s="6" t="s">
        <v>249</v>
      </c>
      <c r="E46" s="6" t="s">
        <v>210</v>
      </c>
      <c r="F46" s="6"/>
      <c r="G46" s="147">
        <v>0</v>
      </c>
      <c r="H46" s="54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79"/>
      <c r="Y46" s="58"/>
    </row>
    <row r="47" spans="1:25" ht="51" customHeight="1" outlineLevel="6" thickBot="1">
      <c r="A47" s="8" t="s">
        <v>26</v>
      </c>
      <c r="B47" s="19">
        <v>951</v>
      </c>
      <c r="C47" s="9" t="s">
        <v>7</v>
      </c>
      <c r="D47" s="9" t="s">
        <v>243</v>
      </c>
      <c r="E47" s="9" t="s">
        <v>5</v>
      </c>
      <c r="F47" s="9"/>
      <c r="G47" s="174">
        <f>G48</f>
        <v>10292.39796</v>
      </c>
      <c r="H47" s="26">
        <v>96</v>
      </c>
      <c r="I47" s="7">
        <v>96</v>
      </c>
      <c r="J47" s="7">
        <v>96</v>
      </c>
      <c r="K47" s="7">
        <v>96</v>
      </c>
      <c r="L47" s="7">
        <v>96</v>
      </c>
      <c r="M47" s="7">
        <v>96</v>
      </c>
      <c r="N47" s="7">
        <v>96</v>
      </c>
      <c r="O47" s="7">
        <v>96</v>
      </c>
      <c r="P47" s="7">
        <v>96</v>
      </c>
      <c r="Q47" s="7">
        <v>96</v>
      </c>
      <c r="R47" s="7">
        <v>96</v>
      </c>
      <c r="S47" s="7">
        <v>96</v>
      </c>
      <c r="T47" s="7">
        <v>96</v>
      </c>
      <c r="U47" s="7">
        <v>96</v>
      </c>
      <c r="V47" s="7">
        <v>96</v>
      </c>
      <c r="W47" s="43">
        <v>96</v>
      </c>
      <c r="X47" s="64">
        <v>141</v>
      </c>
      <c r="Y47" s="58">
        <f>X47/G47*100</f>
        <v>1.3699431419964254</v>
      </c>
    </row>
    <row r="48" spans="1:25" ht="32.25" outlineLevel="6" thickBot="1">
      <c r="A48" s="108" t="s">
        <v>131</v>
      </c>
      <c r="B48" s="19">
        <v>951</v>
      </c>
      <c r="C48" s="11" t="s">
        <v>7</v>
      </c>
      <c r="D48" s="11" t="s">
        <v>244</v>
      </c>
      <c r="E48" s="11" t="s">
        <v>5</v>
      </c>
      <c r="F48" s="11"/>
      <c r="G48" s="12">
        <f>G49</f>
        <v>10292.39796</v>
      </c>
      <c r="H48" s="54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73"/>
      <c r="Y48" s="58"/>
    </row>
    <row r="49" spans="1:25" ht="34.5" customHeight="1" outlineLevel="3" thickBot="1">
      <c r="A49" s="108" t="s">
        <v>132</v>
      </c>
      <c r="B49" s="19">
        <v>951</v>
      </c>
      <c r="C49" s="11" t="s">
        <v>7</v>
      </c>
      <c r="D49" s="11" t="s">
        <v>245</v>
      </c>
      <c r="E49" s="11" t="s">
        <v>5</v>
      </c>
      <c r="F49" s="11"/>
      <c r="G49" s="12">
        <f>G50</f>
        <v>10292.39796</v>
      </c>
      <c r="H49" s="31">
        <f aca="true" t="shared" si="7" ref="H49:X51">H50</f>
        <v>8918.7</v>
      </c>
      <c r="I49" s="31">
        <f t="shared" si="7"/>
        <v>8918.7</v>
      </c>
      <c r="J49" s="31">
        <f t="shared" si="7"/>
        <v>8918.7</v>
      </c>
      <c r="K49" s="31">
        <f t="shared" si="7"/>
        <v>8918.7</v>
      </c>
      <c r="L49" s="31">
        <f t="shared" si="7"/>
        <v>8918.7</v>
      </c>
      <c r="M49" s="31">
        <f t="shared" si="7"/>
        <v>8918.7</v>
      </c>
      <c r="N49" s="31">
        <f t="shared" si="7"/>
        <v>8918.7</v>
      </c>
      <c r="O49" s="31">
        <f t="shared" si="7"/>
        <v>8918.7</v>
      </c>
      <c r="P49" s="31">
        <f t="shared" si="7"/>
        <v>8918.7</v>
      </c>
      <c r="Q49" s="31">
        <f t="shared" si="7"/>
        <v>8918.7</v>
      </c>
      <c r="R49" s="31">
        <f t="shared" si="7"/>
        <v>8918.7</v>
      </c>
      <c r="S49" s="31">
        <f t="shared" si="7"/>
        <v>8918.7</v>
      </c>
      <c r="T49" s="31">
        <f t="shared" si="7"/>
        <v>8918.7</v>
      </c>
      <c r="U49" s="31">
        <f t="shared" si="7"/>
        <v>8918.7</v>
      </c>
      <c r="V49" s="31">
        <f t="shared" si="7"/>
        <v>8918.7</v>
      </c>
      <c r="W49" s="31">
        <f t="shared" si="7"/>
        <v>8918.7</v>
      </c>
      <c r="X49" s="65">
        <f t="shared" si="7"/>
        <v>5600.44265</v>
      </c>
      <c r="Y49" s="58">
        <f>X49/G49*100</f>
        <v>54.413390074551685</v>
      </c>
    </row>
    <row r="50" spans="1:25" ht="49.5" customHeight="1" outlineLevel="3" thickBot="1">
      <c r="A50" s="109" t="s">
        <v>194</v>
      </c>
      <c r="B50" s="87">
        <v>951</v>
      </c>
      <c r="C50" s="88" t="s">
        <v>7</v>
      </c>
      <c r="D50" s="88" t="s">
        <v>247</v>
      </c>
      <c r="E50" s="88" t="s">
        <v>5</v>
      </c>
      <c r="F50" s="88"/>
      <c r="G50" s="16">
        <f>G51+G55+G57</f>
        <v>10292.39796</v>
      </c>
      <c r="H50" s="32">
        <f t="shared" si="7"/>
        <v>8918.7</v>
      </c>
      <c r="I50" s="32">
        <f t="shared" si="7"/>
        <v>8918.7</v>
      </c>
      <c r="J50" s="32">
        <f t="shared" si="7"/>
        <v>8918.7</v>
      </c>
      <c r="K50" s="32">
        <f t="shared" si="7"/>
        <v>8918.7</v>
      </c>
      <c r="L50" s="32">
        <f t="shared" si="7"/>
        <v>8918.7</v>
      </c>
      <c r="M50" s="32">
        <f t="shared" si="7"/>
        <v>8918.7</v>
      </c>
      <c r="N50" s="32">
        <f t="shared" si="7"/>
        <v>8918.7</v>
      </c>
      <c r="O50" s="32">
        <f t="shared" si="7"/>
        <v>8918.7</v>
      </c>
      <c r="P50" s="32">
        <f t="shared" si="7"/>
        <v>8918.7</v>
      </c>
      <c r="Q50" s="32">
        <f t="shared" si="7"/>
        <v>8918.7</v>
      </c>
      <c r="R50" s="32">
        <f t="shared" si="7"/>
        <v>8918.7</v>
      </c>
      <c r="S50" s="32">
        <f t="shared" si="7"/>
        <v>8918.7</v>
      </c>
      <c r="T50" s="32">
        <f t="shared" si="7"/>
        <v>8918.7</v>
      </c>
      <c r="U50" s="32">
        <f t="shared" si="7"/>
        <v>8918.7</v>
      </c>
      <c r="V50" s="32">
        <f t="shared" si="7"/>
        <v>8918.7</v>
      </c>
      <c r="W50" s="32">
        <f t="shared" si="7"/>
        <v>8918.7</v>
      </c>
      <c r="X50" s="66">
        <f t="shared" si="7"/>
        <v>5600.44265</v>
      </c>
      <c r="Y50" s="58">
        <f>X50/G50*100</f>
        <v>54.413390074551685</v>
      </c>
    </row>
    <row r="51" spans="1:25" ht="32.25" outlineLevel="4" thickBot="1">
      <c r="A51" s="5" t="s">
        <v>90</v>
      </c>
      <c r="B51" s="21">
        <v>951</v>
      </c>
      <c r="C51" s="6" t="s">
        <v>7</v>
      </c>
      <c r="D51" s="6" t="s">
        <v>247</v>
      </c>
      <c r="E51" s="6" t="s">
        <v>87</v>
      </c>
      <c r="F51" s="6"/>
      <c r="G51" s="7">
        <f>G52+G53+G54</f>
        <v>9903.839960000001</v>
      </c>
      <c r="H51" s="34">
        <f t="shared" si="7"/>
        <v>8918.7</v>
      </c>
      <c r="I51" s="34">
        <f t="shared" si="7"/>
        <v>8918.7</v>
      </c>
      <c r="J51" s="34">
        <f t="shared" si="7"/>
        <v>8918.7</v>
      </c>
      <c r="K51" s="34">
        <f t="shared" si="7"/>
        <v>8918.7</v>
      </c>
      <c r="L51" s="34">
        <f t="shared" si="7"/>
        <v>8918.7</v>
      </c>
      <c r="M51" s="34">
        <f t="shared" si="7"/>
        <v>8918.7</v>
      </c>
      <c r="N51" s="34">
        <f t="shared" si="7"/>
        <v>8918.7</v>
      </c>
      <c r="O51" s="34">
        <f t="shared" si="7"/>
        <v>8918.7</v>
      </c>
      <c r="P51" s="34">
        <f t="shared" si="7"/>
        <v>8918.7</v>
      </c>
      <c r="Q51" s="34">
        <f t="shared" si="7"/>
        <v>8918.7</v>
      </c>
      <c r="R51" s="34">
        <f t="shared" si="7"/>
        <v>8918.7</v>
      </c>
      <c r="S51" s="34">
        <f t="shared" si="7"/>
        <v>8918.7</v>
      </c>
      <c r="T51" s="34">
        <f t="shared" si="7"/>
        <v>8918.7</v>
      </c>
      <c r="U51" s="34">
        <f t="shared" si="7"/>
        <v>8918.7</v>
      </c>
      <c r="V51" s="34">
        <f t="shared" si="7"/>
        <v>8918.7</v>
      </c>
      <c r="W51" s="34">
        <f t="shared" si="7"/>
        <v>8918.7</v>
      </c>
      <c r="X51" s="63">
        <f t="shared" si="7"/>
        <v>5600.44265</v>
      </c>
      <c r="Y51" s="58">
        <f>X51/G51*100</f>
        <v>56.548194161247324</v>
      </c>
    </row>
    <row r="52" spans="1:25" ht="18" customHeight="1" outlineLevel="5" thickBot="1">
      <c r="A52" s="85" t="s">
        <v>240</v>
      </c>
      <c r="B52" s="89">
        <v>951</v>
      </c>
      <c r="C52" s="90" t="s">
        <v>7</v>
      </c>
      <c r="D52" s="90" t="s">
        <v>247</v>
      </c>
      <c r="E52" s="90" t="s">
        <v>88</v>
      </c>
      <c r="F52" s="90"/>
      <c r="G52" s="95">
        <v>7552.484</v>
      </c>
      <c r="H52" s="26">
        <v>8918.7</v>
      </c>
      <c r="I52" s="7">
        <v>8918.7</v>
      </c>
      <c r="J52" s="7">
        <v>8918.7</v>
      </c>
      <c r="K52" s="7">
        <v>8918.7</v>
      </c>
      <c r="L52" s="7">
        <v>8918.7</v>
      </c>
      <c r="M52" s="7">
        <v>8918.7</v>
      </c>
      <c r="N52" s="7">
        <v>8918.7</v>
      </c>
      <c r="O52" s="7">
        <v>8918.7</v>
      </c>
      <c r="P52" s="7">
        <v>8918.7</v>
      </c>
      <c r="Q52" s="7">
        <v>8918.7</v>
      </c>
      <c r="R52" s="7">
        <v>8918.7</v>
      </c>
      <c r="S52" s="7">
        <v>8918.7</v>
      </c>
      <c r="T52" s="7">
        <v>8918.7</v>
      </c>
      <c r="U52" s="7">
        <v>8918.7</v>
      </c>
      <c r="V52" s="7">
        <v>8918.7</v>
      </c>
      <c r="W52" s="43">
        <v>8918.7</v>
      </c>
      <c r="X52" s="64">
        <v>5600.44265</v>
      </c>
      <c r="Y52" s="58">
        <f>X52/G52*100</f>
        <v>74.15365130200871</v>
      </c>
    </row>
    <row r="53" spans="1:25" ht="31.5" customHeight="1" outlineLevel="5" thickBot="1">
      <c r="A53" s="85" t="s">
        <v>242</v>
      </c>
      <c r="B53" s="89">
        <v>951</v>
      </c>
      <c r="C53" s="90" t="s">
        <v>7</v>
      </c>
      <c r="D53" s="90" t="s">
        <v>247</v>
      </c>
      <c r="E53" s="90" t="s">
        <v>89</v>
      </c>
      <c r="F53" s="90"/>
      <c r="G53" s="95">
        <f>68.58452+23.87144</f>
        <v>92.45596</v>
      </c>
      <c r="H53" s="54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73"/>
      <c r="Y53" s="58"/>
    </row>
    <row r="54" spans="1:25" ht="48" outlineLevel="5" thickBot="1">
      <c r="A54" s="85" t="s">
        <v>235</v>
      </c>
      <c r="B54" s="89">
        <v>951</v>
      </c>
      <c r="C54" s="90" t="s">
        <v>7</v>
      </c>
      <c r="D54" s="90" t="s">
        <v>247</v>
      </c>
      <c r="E54" s="90" t="s">
        <v>236</v>
      </c>
      <c r="F54" s="90"/>
      <c r="G54" s="95">
        <v>2258.9</v>
      </c>
      <c r="H54" s="54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73"/>
      <c r="Y54" s="58"/>
    </row>
    <row r="55" spans="1:25" ht="32.25" outlineLevel="5" thickBot="1">
      <c r="A55" s="5" t="s">
        <v>96</v>
      </c>
      <c r="B55" s="21">
        <v>951</v>
      </c>
      <c r="C55" s="6" t="s">
        <v>7</v>
      </c>
      <c r="D55" s="6" t="s">
        <v>247</v>
      </c>
      <c r="E55" s="6" t="s">
        <v>91</v>
      </c>
      <c r="F55" s="6"/>
      <c r="G55" s="7">
        <f>G56</f>
        <v>7.472</v>
      </c>
      <c r="H55" s="54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73"/>
      <c r="Y55" s="58"/>
    </row>
    <row r="56" spans="1:25" ht="32.25" outlineLevel="5" thickBot="1">
      <c r="A56" s="85" t="s">
        <v>97</v>
      </c>
      <c r="B56" s="89">
        <v>951</v>
      </c>
      <c r="C56" s="90" t="s">
        <v>7</v>
      </c>
      <c r="D56" s="90" t="s">
        <v>247</v>
      </c>
      <c r="E56" s="90" t="s">
        <v>92</v>
      </c>
      <c r="F56" s="90"/>
      <c r="G56" s="95">
        <v>7.472</v>
      </c>
      <c r="H56" s="54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73"/>
      <c r="Y56" s="58"/>
    </row>
    <row r="57" spans="1:25" ht="16.5" outlineLevel="5" thickBot="1">
      <c r="A57" s="5" t="s">
        <v>98</v>
      </c>
      <c r="B57" s="21">
        <v>951</v>
      </c>
      <c r="C57" s="6" t="s">
        <v>7</v>
      </c>
      <c r="D57" s="6" t="s">
        <v>247</v>
      </c>
      <c r="E57" s="6" t="s">
        <v>93</v>
      </c>
      <c r="F57" s="6"/>
      <c r="G57" s="7">
        <f>G58+G59+G60</f>
        <v>381.086</v>
      </c>
      <c r="H57" s="54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73"/>
      <c r="Y57" s="58"/>
    </row>
    <row r="58" spans="1:25" ht="32.25" outlineLevel="5" thickBot="1">
      <c r="A58" s="85" t="s">
        <v>99</v>
      </c>
      <c r="B58" s="89">
        <v>951</v>
      </c>
      <c r="C58" s="90" t="s">
        <v>7</v>
      </c>
      <c r="D58" s="90" t="s">
        <v>247</v>
      </c>
      <c r="E58" s="90" t="s">
        <v>94</v>
      </c>
      <c r="F58" s="90"/>
      <c r="G58" s="95">
        <v>0</v>
      </c>
      <c r="H58" s="54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73"/>
      <c r="Y58" s="58"/>
    </row>
    <row r="59" spans="1:25" ht="16.5" outlineLevel="5" thickBot="1">
      <c r="A59" s="85" t="s">
        <v>100</v>
      </c>
      <c r="B59" s="89">
        <v>951</v>
      </c>
      <c r="C59" s="90" t="s">
        <v>7</v>
      </c>
      <c r="D59" s="90" t="s">
        <v>247</v>
      </c>
      <c r="E59" s="90" t="s">
        <v>95</v>
      </c>
      <c r="F59" s="90"/>
      <c r="G59" s="95">
        <v>290.266</v>
      </c>
      <c r="H59" s="54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73"/>
      <c r="Y59" s="58"/>
    </row>
    <row r="60" spans="1:25" ht="16.5" outlineLevel="5" thickBot="1">
      <c r="A60" s="150" t="s">
        <v>310</v>
      </c>
      <c r="B60" s="89">
        <v>951</v>
      </c>
      <c r="C60" s="90" t="s">
        <v>7</v>
      </c>
      <c r="D60" s="90" t="s">
        <v>247</v>
      </c>
      <c r="E60" s="90" t="s">
        <v>311</v>
      </c>
      <c r="F60" s="90"/>
      <c r="G60" s="95">
        <v>90.82</v>
      </c>
      <c r="H60" s="54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73"/>
      <c r="Y60" s="58"/>
    </row>
    <row r="61" spans="1:25" ht="16.5" outlineLevel="5" thickBot="1">
      <c r="A61" s="8" t="s">
        <v>190</v>
      </c>
      <c r="B61" s="19">
        <v>951</v>
      </c>
      <c r="C61" s="9" t="s">
        <v>192</v>
      </c>
      <c r="D61" s="9" t="s">
        <v>243</v>
      </c>
      <c r="E61" s="9" t="s">
        <v>5</v>
      </c>
      <c r="F61" s="9"/>
      <c r="G61" s="137">
        <f>G62</f>
        <v>28.025</v>
      </c>
      <c r="H61" s="54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73"/>
      <c r="Y61" s="58"/>
    </row>
    <row r="62" spans="1:25" ht="32.25" outlineLevel="5" thickBot="1">
      <c r="A62" s="108" t="s">
        <v>131</v>
      </c>
      <c r="B62" s="19">
        <v>951</v>
      </c>
      <c r="C62" s="9" t="s">
        <v>192</v>
      </c>
      <c r="D62" s="9" t="s">
        <v>244</v>
      </c>
      <c r="E62" s="9" t="s">
        <v>5</v>
      </c>
      <c r="F62" s="9"/>
      <c r="G62" s="10">
        <f>G63</f>
        <v>28.025</v>
      </c>
      <c r="H62" s="54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73"/>
      <c r="Y62" s="58"/>
    </row>
    <row r="63" spans="1:25" ht="32.25" outlineLevel="5" thickBot="1">
      <c r="A63" s="108" t="s">
        <v>132</v>
      </c>
      <c r="B63" s="19">
        <v>951</v>
      </c>
      <c r="C63" s="9" t="s">
        <v>192</v>
      </c>
      <c r="D63" s="9" t="s">
        <v>245</v>
      </c>
      <c r="E63" s="9" t="s">
        <v>5</v>
      </c>
      <c r="F63" s="9"/>
      <c r="G63" s="10">
        <f>G64</f>
        <v>28.025</v>
      </c>
      <c r="H63" s="54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73"/>
      <c r="Y63" s="58"/>
    </row>
    <row r="64" spans="1:25" ht="32.25" outlineLevel="5" thickBot="1">
      <c r="A64" s="91" t="s">
        <v>191</v>
      </c>
      <c r="B64" s="87">
        <v>951</v>
      </c>
      <c r="C64" s="88" t="s">
        <v>192</v>
      </c>
      <c r="D64" s="88" t="s">
        <v>250</v>
      </c>
      <c r="E64" s="88" t="s">
        <v>5</v>
      </c>
      <c r="F64" s="88"/>
      <c r="G64" s="16">
        <f>G65</f>
        <v>28.025</v>
      </c>
      <c r="H64" s="54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73"/>
      <c r="Y64" s="58"/>
    </row>
    <row r="65" spans="1:25" ht="19.5" customHeight="1" outlineLevel="5" thickBot="1">
      <c r="A65" s="5" t="s">
        <v>96</v>
      </c>
      <c r="B65" s="21">
        <v>951</v>
      </c>
      <c r="C65" s="6" t="s">
        <v>192</v>
      </c>
      <c r="D65" s="6" t="s">
        <v>250</v>
      </c>
      <c r="E65" s="6" t="s">
        <v>91</v>
      </c>
      <c r="F65" s="6"/>
      <c r="G65" s="7">
        <f>G66</f>
        <v>28.025</v>
      </c>
      <c r="H65" s="54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73"/>
      <c r="Y65" s="58"/>
    </row>
    <row r="66" spans="1:25" ht="32.25" outlineLevel="5" thickBot="1">
      <c r="A66" s="85" t="s">
        <v>97</v>
      </c>
      <c r="B66" s="89">
        <v>951</v>
      </c>
      <c r="C66" s="90" t="s">
        <v>192</v>
      </c>
      <c r="D66" s="90" t="s">
        <v>250</v>
      </c>
      <c r="E66" s="90" t="s">
        <v>92</v>
      </c>
      <c r="F66" s="90"/>
      <c r="G66" s="138">
        <v>28.025</v>
      </c>
      <c r="H66" s="54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73"/>
      <c r="Y66" s="58"/>
    </row>
    <row r="67" spans="1:25" ht="48" outlineLevel="5" thickBot="1">
      <c r="A67" s="8" t="s">
        <v>27</v>
      </c>
      <c r="B67" s="19">
        <v>951</v>
      </c>
      <c r="C67" s="9" t="s">
        <v>8</v>
      </c>
      <c r="D67" s="9" t="s">
        <v>243</v>
      </c>
      <c r="E67" s="9" t="s">
        <v>5</v>
      </c>
      <c r="F67" s="9"/>
      <c r="G67" s="174">
        <f>G68</f>
        <v>7136.5534</v>
      </c>
      <c r="H67" s="54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73"/>
      <c r="Y67" s="58"/>
    </row>
    <row r="68" spans="1:25" ht="34.5" customHeight="1" outlineLevel="3" thickBot="1">
      <c r="A68" s="108" t="s">
        <v>131</v>
      </c>
      <c r="B68" s="19">
        <v>951</v>
      </c>
      <c r="C68" s="11" t="s">
        <v>8</v>
      </c>
      <c r="D68" s="11" t="s">
        <v>244</v>
      </c>
      <c r="E68" s="11" t="s">
        <v>5</v>
      </c>
      <c r="F68" s="11"/>
      <c r="G68" s="140">
        <f>G69</f>
        <v>7136.5534</v>
      </c>
      <c r="H68" s="31">
        <f aca="true" t="shared" si="8" ref="H68:X70">H69</f>
        <v>3284.2</v>
      </c>
      <c r="I68" s="31">
        <f t="shared" si="8"/>
        <v>3284.2</v>
      </c>
      <c r="J68" s="31">
        <f t="shared" si="8"/>
        <v>3284.2</v>
      </c>
      <c r="K68" s="31">
        <f t="shared" si="8"/>
        <v>3284.2</v>
      </c>
      <c r="L68" s="31">
        <f t="shared" si="8"/>
        <v>3284.2</v>
      </c>
      <c r="M68" s="31">
        <f t="shared" si="8"/>
        <v>3284.2</v>
      </c>
      <c r="N68" s="31">
        <f t="shared" si="8"/>
        <v>3284.2</v>
      </c>
      <c r="O68" s="31">
        <f t="shared" si="8"/>
        <v>3284.2</v>
      </c>
      <c r="P68" s="31">
        <f t="shared" si="8"/>
        <v>3284.2</v>
      </c>
      <c r="Q68" s="31">
        <f t="shared" si="8"/>
        <v>3284.2</v>
      </c>
      <c r="R68" s="31">
        <f t="shared" si="8"/>
        <v>3284.2</v>
      </c>
      <c r="S68" s="31">
        <f t="shared" si="8"/>
        <v>3284.2</v>
      </c>
      <c r="T68" s="31">
        <f t="shared" si="8"/>
        <v>3284.2</v>
      </c>
      <c r="U68" s="31">
        <f t="shared" si="8"/>
        <v>3284.2</v>
      </c>
      <c r="V68" s="31">
        <f t="shared" si="8"/>
        <v>3284.2</v>
      </c>
      <c r="W68" s="31">
        <f t="shared" si="8"/>
        <v>3284.2</v>
      </c>
      <c r="X68" s="65">
        <f t="shared" si="8"/>
        <v>2834.80374</v>
      </c>
      <c r="Y68" s="58">
        <f>X68/G68*100</f>
        <v>39.722308250366346</v>
      </c>
    </row>
    <row r="69" spans="1:25" ht="32.25" outlineLevel="3" thickBot="1">
      <c r="A69" s="108" t="s">
        <v>132</v>
      </c>
      <c r="B69" s="19">
        <v>951</v>
      </c>
      <c r="C69" s="11" t="s">
        <v>8</v>
      </c>
      <c r="D69" s="11" t="s">
        <v>245</v>
      </c>
      <c r="E69" s="11" t="s">
        <v>5</v>
      </c>
      <c r="F69" s="11"/>
      <c r="G69" s="140">
        <f>G70</f>
        <v>7136.5534</v>
      </c>
      <c r="H69" s="32">
        <f t="shared" si="8"/>
        <v>3284.2</v>
      </c>
      <c r="I69" s="32">
        <f t="shared" si="8"/>
        <v>3284.2</v>
      </c>
      <c r="J69" s="32">
        <f t="shared" si="8"/>
        <v>3284.2</v>
      </c>
      <c r="K69" s="32">
        <f t="shared" si="8"/>
        <v>3284.2</v>
      </c>
      <c r="L69" s="32">
        <f t="shared" si="8"/>
        <v>3284.2</v>
      </c>
      <c r="M69" s="32">
        <f t="shared" si="8"/>
        <v>3284.2</v>
      </c>
      <c r="N69" s="32">
        <f t="shared" si="8"/>
        <v>3284.2</v>
      </c>
      <c r="O69" s="32">
        <f t="shared" si="8"/>
        <v>3284.2</v>
      </c>
      <c r="P69" s="32">
        <f t="shared" si="8"/>
        <v>3284.2</v>
      </c>
      <c r="Q69" s="32">
        <f t="shared" si="8"/>
        <v>3284.2</v>
      </c>
      <c r="R69" s="32">
        <f t="shared" si="8"/>
        <v>3284.2</v>
      </c>
      <c r="S69" s="32">
        <f t="shared" si="8"/>
        <v>3284.2</v>
      </c>
      <c r="T69" s="32">
        <f t="shared" si="8"/>
        <v>3284.2</v>
      </c>
      <c r="U69" s="32">
        <f t="shared" si="8"/>
        <v>3284.2</v>
      </c>
      <c r="V69" s="32">
        <f t="shared" si="8"/>
        <v>3284.2</v>
      </c>
      <c r="W69" s="32">
        <f t="shared" si="8"/>
        <v>3284.2</v>
      </c>
      <c r="X69" s="66">
        <f t="shared" si="8"/>
        <v>2834.80374</v>
      </c>
      <c r="Y69" s="58">
        <f>X69/G69*100</f>
        <v>39.722308250366346</v>
      </c>
    </row>
    <row r="70" spans="1:25" ht="48" outlineLevel="4" thickBot="1">
      <c r="A70" s="109" t="s">
        <v>194</v>
      </c>
      <c r="B70" s="87">
        <v>951</v>
      </c>
      <c r="C70" s="88" t="s">
        <v>8</v>
      </c>
      <c r="D70" s="88" t="s">
        <v>247</v>
      </c>
      <c r="E70" s="88" t="s">
        <v>5</v>
      </c>
      <c r="F70" s="88"/>
      <c r="G70" s="139">
        <f>G71+G75</f>
        <v>7136.5534</v>
      </c>
      <c r="H70" s="34">
        <f t="shared" si="8"/>
        <v>3284.2</v>
      </c>
      <c r="I70" s="34">
        <f t="shared" si="8"/>
        <v>3284.2</v>
      </c>
      <c r="J70" s="34">
        <f t="shared" si="8"/>
        <v>3284.2</v>
      </c>
      <c r="K70" s="34">
        <f t="shared" si="8"/>
        <v>3284.2</v>
      </c>
      <c r="L70" s="34">
        <f t="shared" si="8"/>
        <v>3284.2</v>
      </c>
      <c r="M70" s="34">
        <f t="shared" si="8"/>
        <v>3284.2</v>
      </c>
      <c r="N70" s="34">
        <f t="shared" si="8"/>
        <v>3284.2</v>
      </c>
      <c r="O70" s="34">
        <f t="shared" si="8"/>
        <v>3284.2</v>
      </c>
      <c r="P70" s="34">
        <f t="shared" si="8"/>
        <v>3284.2</v>
      </c>
      <c r="Q70" s="34">
        <f t="shared" si="8"/>
        <v>3284.2</v>
      </c>
      <c r="R70" s="34">
        <f t="shared" si="8"/>
        <v>3284.2</v>
      </c>
      <c r="S70" s="34">
        <f t="shared" si="8"/>
        <v>3284.2</v>
      </c>
      <c r="T70" s="34">
        <f t="shared" si="8"/>
        <v>3284.2</v>
      </c>
      <c r="U70" s="34">
        <f t="shared" si="8"/>
        <v>3284.2</v>
      </c>
      <c r="V70" s="34">
        <f t="shared" si="8"/>
        <v>3284.2</v>
      </c>
      <c r="W70" s="34">
        <f t="shared" si="8"/>
        <v>3284.2</v>
      </c>
      <c r="X70" s="63">
        <f t="shared" si="8"/>
        <v>2834.80374</v>
      </c>
      <c r="Y70" s="58">
        <f>X70/G70*100</f>
        <v>39.722308250366346</v>
      </c>
    </row>
    <row r="71" spans="1:25" ht="32.25" outlineLevel="5" thickBot="1">
      <c r="A71" s="5" t="s">
        <v>90</v>
      </c>
      <c r="B71" s="21">
        <v>951</v>
      </c>
      <c r="C71" s="6" t="s">
        <v>8</v>
      </c>
      <c r="D71" s="6" t="s">
        <v>247</v>
      </c>
      <c r="E71" s="6" t="s">
        <v>87</v>
      </c>
      <c r="F71" s="6"/>
      <c r="G71" s="142">
        <f>G72+G73+G74</f>
        <v>7136.5534</v>
      </c>
      <c r="H71" s="26">
        <v>3284.2</v>
      </c>
      <c r="I71" s="7">
        <v>3284.2</v>
      </c>
      <c r="J71" s="7">
        <v>3284.2</v>
      </c>
      <c r="K71" s="7">
        <v>3284.2</v>
      </c>
      <c r="L71" s="7">
        <v>3284.2</v>
      </c>
      <c r="M71" s="7">
        <v>3284.2</v>
      </c>
      <c r="N71" s="7">
        <v>3284.2</v>
      </c>
      <c r="O71" s="7">
        <v>3284.2</v>
      </c>
      <c r="P71" s="7">
        <v>3284.2</v>
      </c>
      <c r="Q71" s="7">
        <v>3284.2</v>
      </c>
      <c r="R71" s="7">
        <v>3284.2</v>
      </c>
      <c r="S71" s="7">
        <v>3284.2</v>
      </c>
      <c r="T71" s="7">
        <v>3284.2</v>
      </c>
      <c r="U71" s="7">
        <v>3284.2</v>
      </c>
      <c r="V71" s="7">
        <v>3284.2</v>
      </c>
      <c r="W71" s="43">
        <v>3284.2</v>
      </c>
      <c r="X71" s="64">
        <v>2834.80374</v>
      </c>
      <c r="Y71" s="58">
        <f>X71/G71*100</f>
        <v>39.722308250366346</v>
      </c>
    </row>
    <row r="72" spans="1:25" ht="19.5" customHeight="1" outlineLevel="5" thickBot="1">
      <c r="A72" s="85" t="s">
        <v>240</v>
      </c>
      <c r="B72" s="89">
        <v>951</v>
      </c>
      <c r="C72" s="90" t="s">
        <v>8</v>
      </c>
      <c r="D72" s="90" t="s">
        <v>247</v>
      </c>
      <c r="E72" s="90" t="s">
        <v>88</v>
      </c>
      <c r="F72" s="90"/>
      <c r="G72" s="95">
        <v>5492.063</v>
      </c>
      <c r="H72" s="54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73"/>
      <c r="Y72" s="58"/>
    </row>
    <row r="73" spans="1:25" ht="31.5" customHeight="1" outlineLevel="5" thickBot="1">
      <c r="A73" s="85" t="s">
        <v>242</v>
      </c>
      <c r="B73" s="89">
        <v>951</v>
      </c>
      <c r="C73" s="90" t="s">
        <v>8</v>
      </c>
      <c r="D73" s="90" t="s">
        <v>247</v>
      </c>
      <c r="E73" s="90" t="s">
        <v>89</v>
      </c>
      <c r="F73" s="90"/>
      <c r="G73" s="95">
        <v>1.4904</v>
      </c>
      <c r="H73" s="54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73"/>
      <c r="Y73" s="58"/>
    </row>
    <row r="74" spans="1:25" ht="48" outlineLevel="5" thickBot="1">
      <c r="A74" s="85" t="s">
        <v>235</v>
      </c>
      <c r="B74" s="89">
        <v>951</v>
      </c>
      <c r="C74" s="90" t="s">
        <v>8</v>
      </c>
      <c r="D74" s="90" t="s">
        <v>247</v>
      </c>
      <c r="E74" s="90" t="s">
        <v>236</v>
      </c>
      <c r="F74" s="90"/>
      <c r="G74" s="95">
        <v>1643</v>
      </c>
      <c r="H74" s="54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73"/>
      <c r="Y74" s="58"/>
    </row>
    <row r="75" spans="1:25" ht="18" customHeight="1" outlineLevel="5" thickBot="1">
      <c r="A75" s="5" t="s">
        <v>96</v>
      </c>
      <c r="B75" s="21">
        <v>951</v>
      </c>
      <c r="C75" s="6" t="s">
        <v>8</v>
      </c>
      <c r="D75" s="6" t="s">
        <v>247</v>
      </c>
      <c r="E75" s="6" t="s">
        <v>91</v>
      </c>
      <c r="F75" s="6"/>
      <c r="G75" s="7">
        <f>G76</f>
        <v>0</v>
      </c>
      <c r="H75" s="54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73"/>
      <c r="Y75" s="58"/>
    </row>
    <row r="76" spans="1:25" ht="32.25" outlineLevel="5" thickBot="1">
      <c r="A76" s="85" t="s">
        <v>97</v>
      </c>
      <c r="B76" s="89">
        <v>951</v>
      </c>
      <c r="C76" s="90" t="s">
        <v>8</v>
      </c>
      <c r="D76" s="90" t="s">
        <v>247</v>
      </c>
      <c r="E76" s="90" t="s">
        <v>92</v>
      </c>
      <c r="F76" s="90"/>
      <c r="G76" s="95">
        <v>0</v>
      </c>
      <c r="H76" s="54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73"/>
      <c r="Y76" s="58"/>
    </row>
    <row r="77" spans="1:25" ht="16.5" outlineLevel="5" thickBot="1">
      <c r="A77" s="8" t="s">
        <v>197</v>
      </c>
      <c r="B77" s="19">
        <v>951</v>
      </c>
      <c r="C77" s="9" t="s">
        <v>199</v>
      </c>
      <c r="D77" s="9" t="s">
        <v>243</v>
      </c>
      <c r="E77" s="9" t="s">
        <v>5</v>
      </c>
      <c r="F77" s="9"/>
      <c r="G77" s="10">
        <f>G78</f>
        <v>0</v>
      </c>
      <c r="H77" s="54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73"/>
      <c r="Y77" s="58"/>
    </row>
    <row r="78" spans="1:25" ht="32.25" outlineLevel="5" thickBot="1">
      <c r="A78" s="108" t="s">
        <v>131</v>
      </c>
      <c r="B78" s="19">
        <v>951</v>
      </c>
      <c r="C78" s="9" t="s">
        <v>199</v>
      </c>
      <c r="D78" s="9" t="s">
        <v>244</v>
      </c>
      <c r="E78" s="9" t="s">
        <v>5</v>
      </c>
      <c r="F78" s="9"/>
      <c r="G78" s="10">
        <f>G79</f>
        <v>0</v>
      </c>
      <c r="H78" s="54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73"/>
      <c r="Y78" s="58"/>
    </row>
    <row r="79" spans="1:25" ht="32.25" outlineLevel="5" thickBot="1">
      <c r="A79" s="108" t="s">
        <v>132</v>
      </c>
      <c r="B79" s="19">
        <v>951</v>
      </c>
      <c r="C79" s="9" t="s">
        <v>199</v>
      </c>
      <c r="D79" s="9" t="s">
        <v>245</v>
      </c>
      <c r="E79" s="9" t="s">
        <v>5</v>
      </c>
      <c r="F79" s="9"/>
      <c r="G79" s="10">
        <f>G80</f>
        <v>0</v>
      </c>
      <c r="H79" s="54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73"/>
      <c r="Y79" s="58"/>
    </row>
    <row r="80" spans="1:25" ht="32.25" outlineLevel="5" thickBot="1">
      <c r="A80" s="91" t="s">
        <v>198</v>
      </c>
      <c r="B80" s="87">
        <v>951</v>
      </c>
      <c r="C80" s="88" t="s">
        <v>199</v>
      </c>
      <c r="D80" s="88" t="s">
        <v>251</v>
      </c>
      <c r="E80" s="88" t="s">
        <v>5</v>
      </c>
      <c r="F80" s="88"/>
      <c r="G80" s="16">
        <f>G81</f>
        <v>0</v>
      </c>
      <c r="H80" s="54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73"/>
      <c r="Y80" s="58"/>
    </row>
    <row r="81" spans="1:25" ht="16.5" outlineLevel="5" thickBot="1">
      <c r="A81" s="5" t="s">
        <v>226</v>
      </c>
      <c r="B81" s="21">
        <v>951</v>
      </c>
      <c r="C81" s="6" t="s">
        <v>199</v>
      </c>
      <c r="D81" s="6" t="s">
        <v>251</v>
      </c>
      <c r="E81" s="6" t="s">
        <v>228</v>
      </c>
      <c r="F81" s="6"/>
      <c r="G81" s="7">
        <f>G82</f>
        <v>0</v>
      </c>
      <c r="H81" s="54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73"/>
      <c r="Y81" s="58"/>
    </row>
    <row r="82" spans="1:25" ht="16.5" outlineLevel="5" thickBot="1">
      <c r="A82" s="85" t="s">
        <v>227</v>
      </c>
      <c r="B82" s="89">
        <v>951</v>
      </c>
      <c r="C82" s="90" t="s">
        <v>199</v>
      </c>
      <c r="D82" s="90" t="s">
        <v>251</v>
      </c>
      <c r="E82" s="90" t="s">
        <v>229</v>
      </c>
      <c r="F82" s="90"/>
      <c r="G82" s="95">
        <v>0</v>
      </c>
      <c r="H82" s="54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73"/>
      <c r="Y82" s="58"/>
    </row>
    <row r="83" spans="1:25" ht="16.5" outlineLevel="3" thickBot="1">
      <c r="A83" s="8" t="s">
        <v>28</v>
      </c>
      <c r="B83" s="19">
        <v>951</v>
      </c>
      <c r="C83" s="9" t="s">
        <v>9</v>
      </c>
      <c r="D83" s="9" t="s">
        <v>243</v>
      </c>
      <c r="E83" s="9" t="s">
        <v>5</v>
      </c>
      <c r="F83" s="9"/>
      <c r="G83" s="10">
        <f>G84</f>
        <v>7625.22984</v>
      </c>
      <c r="H83" s="31">
        <f aca="true" t="shared" si="9" ref="H83:X85">H84</f>
        <v>0</v>
      </c>
      <c r="I83" s="31">
        <f t="shared" si="9"/>
        <v>0</v>
      </c>
      <c r="J83" s="31">
        <f t="shared" si="9"/>
        <v>0</v>
      </c>
      <c r="K83" s="31">
        <f t="shared" si="9"/>
        <v>0</v>
      </c>
      <c r="L83" s="31">
        <f t="shared" si="9"/>
        <v>0</v>
      </c>
      <c r="M83" s="31">
        <f t="shared" si="9"/>
        <v>0</v>
      </c>
      <c r="N83" s="31">
        <f t="shared" si="9"/>
        <v>0</v>
      </c>
      <c r="O83" s="31">
        <f t="shared" si="9"/>
        <v>0</v>
      </c>
      <c r="P83" s="31">
        <f t="shared" si="9"/>
        <v>0</v>
      </c>
      <c r="Q83" s="31">
        <f t="shared" si="9"/>
        <v>0</v>
      </c>
      <c r="R83" s="31">
        <f t="shared" si="9"/>
        <v>0</v>
      </c>
      <c r="S83" s="31">
        <f t="shared" si="9"/>
        <v>0</v>
      </c>
      <c r="T83" s="31">
        <f t="shared" si="9"/>
        <v>0</v>
      </c>
      <c r="U83" s="31">
        <f t="shared" si="9"/>
        <v>0</v>
      </c>
      <c r="V83" s="31">
        <f t="shared" si="9"/>
        <v>0</v>
      </c>
      <c r="W83" s="31">
        <f t="shared" si="9"/>
        <v>0</v>
      </c>
      <c r="X83" s="65">
        <f t="shared" si="9"/>
        <v>0</v>
      </c>
      <c r="Y83" s="58">
        <f aca="true" t="shared" si="10" ref="Y83:Y90">X83/G83*100</f>
        <v>0</v>
      </c>
    </row>
    <row r="84" spans="1:25" ht="32.25" outlineLevel="3" thickBot="1">
      <c r="A84" s="108" t="s">
        <v>131</v>
      </c>
      <c r="B84" s="19">
        <v>951</v>
      </c>
      <c r="C84" s="11" t="s">
        <v>9</v>
      </c>
      <c r="D84" s="11" t="s">
        <v>244</v>
      </c>
      <c r="E84" s="11" t="s">
        <v>5</v>
      </c>
      <c r="F84" s="11"/>
      <c r="G84" s="12">
        <f>G85</f>
        <v>7625.22984</v>
      </c>
      <c r="H84" s="32">
        <f t="shared" si="9"/>
        <v>0</v>
      </c>
      <c r="I84" s="32">
        <f t="shared" si="9"/>
        <v>0</v>
      </c>
      <c r="J84" s="32">
        <f t="shared" si="9"/>
        <v>0</v>
      </c>
      <c r="K84" s="32">
        <f t="shared" si="9"/>
        <v>0</v>
      </c>
      <c r="L84" s="32">
        <f t="shared" si="9"/>
        <v>0</v>
      </c>
      <c r="M84" s="32">
        <f t="shared" si="9"/>
        <v>0</v>
      </c>
      <c r="N84" s="32">
        <f t="shared" si="9"/>
        <v>0</v>
      </c>
      <c r="O84" s="32">
        <f t="shared" si="9"/>
        <v>0</v>
      </c>
      <c r="P84" s="32">
        <f t="shared" si="9"/>
        <v>0</v>
      </c>
      <c r="Q84" s="32">
        <f t="shared" si="9"/>
        <v>0</v>
      </c>
      <c r="R84" s="32">
        <f t="shared" si="9"/>
        <v>0</v>
      </c>
      <c r="S84" s="32">
        <f t="shared" si="9"/>
        <v>0</v>
      </c>
      <c r="T84" s="32">
        <f t="shared" si="9"/>
        <v>0</v>
      </c>
      <c r="U84" s="32">
        <f t="shared" si="9"/>
        <v>0</v>
      </c>
      <c r="V84" s="32">
        <f t="shared" si="9"/>
        <v>0</v>
      </c>
      <c r="W84" s="32">
        <f t="shared" si="9"/>
        <v>0</v>
      </c>
      <c r="X84" s="66">
        <f t="shared" si="9"/>
        <v>0</v>
      </c>
      <c r="Y84" s="58">
        <f t="shared" si="10"/>
        <v>0</v>
      </c>
    </row>
    <row r="85" spans="1:25" ht="32.25" outlineLevel="4" thickBot="1">
      <c r="A85" s="108" t="s">
        <v>132</v>
      </c>
      <c r="B85" s="19">
        <v>951</v>
      </c>
      <c r="C85" s="11" t="s">
        <v>9</v>
      </c>
      <c r="D85" s="11" t="s">
        <v>245</v>
      </c>
      <c r="E85" s="11" t="s">
        <v>5</v>
      </c>
      <c r="F85" s="11"/>
      <c r="G85" s="12">
        <f>G86</f>
        <v>7625.22984</v>
      </c>
      <c r="H85" s="34">
        <f t="shared" si="9"/>
        <v>0</v>
      </c>
      <c r="I85" s="34">
        <f t="shared" si="9"/>
        <v>0</v>
      </c>
      <c r="J85" s="34">
        <f t="shared" si="9"/>
        <v>0</v>
      </c>
      <c r="K85" s="34">
        <f t="shared" si="9"/>
        <v>0</v>
      </c>
      <c r="L85" s="34">
        <f t="shared" si="9"/>
        <v>0</v>
      </c>
      <c r="M85" s="34">
        <f t="shared" si="9"/>
        <v>0</v>
      </c>
      <c r="N85" s="34">
        <f t="shared" si="9"/>
        <v>0</v>
      </c>
      <c r="O85" s="34">
        <f t="shared" si="9"/>
        <v>0</v>
      </c>
      <c r="P85" s="34">
        <f t="shared" si="9"/>
        <v>0</v>
      </c>
      <c r="Q85" s="34">
        <f t="shared" si="9"/>
        <v>0</v>
      </c>
      <c r="R85" s="34">
        <f t="shared" si="9"/>
        <v>0</v>
      </c>
      <c r="S85" s="34">
        <f t="shared" si="9"/>
        <v>0</v>
      </c>
      <c r="T85" s="34">
        <f t="shared" si="9"/>
        <v>0</v>
      </c>
      <c r="U85" s="34">
        <f t="shared" si="9"/>
        <v>0</v>
      </c>
      <c r="V85" s="34">
        <f t="shared" si="9"/>
        <v>0</v>
      </c>
      <c r="W85" s="34">
        <f t="shared" si="9"/>
        <v>0</v>
      </c>
      <c r="X85" s="67">
        <f t="shared" si="9"/>
        <v>0</v>
      </c>
      <c r="Y85" s="58">
        <f t="shared" si="10"/>
        <v>0</v>
      </c>
    </row>
    <row r="86" spans="1:25" ht="32.25" outlineLevel="5" thickBot="1">
      <c r="A86" s="91" t="s">
        <v>135</v>
      </c>
      <c r="B86" s="87">
        <v>951</v>
      </c>
      <c r="C86" s="88" t="s">
        <v>9</v>
      </c>
      <c r="D86" s="88" t="s">
        <v>431</v>
      </c>
      <c r="E86" s="88" t="s">
        <v>5</v>
      </c>
      <c r="F86" s="88"/>
      <c r="G86" s="16">
        <f>G87</f>
        <v>7625.22984</v>
      </c>
      <c r="H86" s="26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43"/>
      <c r="X86" s="64">
        <v>0</v>
      </c>
      <c r="Y86" s="58">
        <f t="shared" si="10"/>
        <v>0</v>
      </c>
    </row>
    <row r="87" spans="1:25" ht="15.75" customHeight="1" outlineLevel="3" thickBot="1">
      <c r="A87" s="5" t="s">
        <v>105</v>
      </c>
      <c r="B87" s="21">
        <v>951</v>
      </c>
      <c r="C87" s="6" t="s">
        <v>9</v>
      </c>
      <c r="D87" s="6" t="s">
        <v>431</v>
      </c>
      <c r="E87" s="6" t="s">
        <v>104</v>
      </c>
      <c r="F87" s="6"/>
      <c r="G87" s="7">
        <v>7625.22984</v>
      </c>
      <c r="H87" s="31" t="e">
        <f aca="true" t="shared" si="11" ref="H87:X87">H88+H96+H104+H107+H115+H139+H152+H167</f>
        <v>#REF!</v>
      </c>
      <c r="I87" s="31" t="e">
        <f t="shared" si="11"/>
        <v>#REF!</v>
      </c>
      <c r="J87" s="31" t="e">
        <f t="shared" si="11"/>
        <v>#REF!</v>
      </c>
      <c r="K87" s="31" t="e">
        <f t="shared" si="11"/>
        <v>#REF!</v>
      </c>
      <c r="L87" s="31" t="e">
        <f t="shared" si="11"/>
        <v>#REF!</v>
      </c>
      <c r="M87" s="31" t="e">
        <f t="shared" si="11"/>
        <v>#REF!</v>
      </c>
      <c r="N87" s="31" t="e">
        <f t="shared" si="11"/>
        <v>#REF!</v>
      </c>
      <c r="O87" s="31" t="e">
        <f t="shared" si="11"/>
        <v>#REF!</v>
      </c>
      <c r="P87" s="31" t="e">
        <f t="shared" si="11"/>
        <v>#REF!</v>
      </c>
      <c r="Q87" s="31" t="e">
        <f t="shared" si="11"/>
        <v>#REF!</v>
      </c>
      <c r="R87" s="31" t="e">
        <f t="shared" si="11"/>
        <v>#REF!</v>
      </c>
      <c r="S87" s="31" t="e">
        <f t="shared" si="11"/>
        <v>#REF!</v>
      </c>
      <c r="T87" s="31" t="e">
        <f t="shared" si="11"/>
        <v>#REF!</v>
      </c>
      <c r="U87" s="31" t="e">
        <f t="shared" si="11"/>
        <v>#REF!</v>
      </c>
      <c r="V87" s="31" t="e">
        <f t="shared" si="11"/>
        <v>#REF!</v>
      </c>
      <c r="W87" s="31" t="e">
        <f t="shared" si="11"/>
        <v>#REF!</v>
      </c>
      <c r="X87" s="68" t="e">
        <f t="shared" si="11"/>
        <v>#REF!</v>
      </c>
      <c r="Y87" s="58" t="e">
        <f t="shared" si="10"/>
        <v>#REF!</v>
      </c>
    </row>
    <row r="88" spans="1:25" ht="16.5" outlineLevel="3" thickBot="1">
      <c r="A88" s="8" t="s">
        <v>29</v>
      </c>
      <c r="B88" s="19">
        <v>951</v>
      </c>
      <c r="C88" s="9" t="s">
        <v>67</v>
      </c>
      <c r="D88" s="9" t="s">
        <v>243</v>
      </c>
      <c r="E88" s="9" t="s">
        <v>5</v>
      </c>
      <c r="F88" s="9"/>
      <c r="G88" s="174">
        <f>G89+G151</f>
        <v>96309.56371000003</v>
      </c>
      <c r="H88" s="32" t="e">
        <f>H89+#REF!</f>
        <v>#REF!</v>
      </c>
      <c r="I88" s="32" t="e">
        <f>I89+#REF!</f>
        <v>#REF!</v>
      </c>
      <c r="J88" s="32" t="e">
        <f>J89+#REF!</f>
        <v>#REF!</v>
      </c>
      <c r="K88" s="32" t="e">
        <f>K89+#REF!</f>
        <v>#REF!</v>
      </c>
      <c r="L88" s="32" t="e">
        <f>L89+#REF!</f>
        <v>#REF!</v>
      </c>
      <c r="M88" s="32" t="e">
        <f>M89+#REF!</f>
        <v>#REF!</v>
      </c>
      <c r="N88" s="32" t="e">
        <f>N89+#REF!</f>
        <v>#REF!</v>
      </c>
      <c r="O88" s="32" t="e">
        <f>O89+#REF!</f>
        <v>#REF!</v>
      </c>
      <c r="P88" s="32" t="e">
        <f>P89+#REF!</f>
        <v>#REF!</v>
      </c>
      <c r="Q88" s="32" t="e">
        <f>Q89+#REF!</f>
        <v>#REF!</v>
      </c>
      <c r="R88" s="32" t="e">
        <f>R89+#REF!</f>
        <v>#REF!</v>
      </c>
      <c r="S88" s="32" t="e">
        <f>S89+#REF!</f>
        <v>#REF!</v>
      </c>
      <c r="T88" s="32" t="e">
        <f>T89+#REF!</f>
        <v>#REF!</v>
      </c>
      <c r="U88" s="32" t="e">
        <f>U89+#REF!</f>
        <v>#REF!</v>
      </c>
      <c r="V88" s="32" t="e">
        <f>V89+#REF!</f>
        <v>#REF!</v>
      </c>
      <c r="W88" s="32" t="e">
        <f>W89+#REF!</f>
        <v>#REF!</v>
      </c>
      <c r="X88" s="69" t="e">
        <f>X89+#REF!</f>
        <v>#REF!</v>
      </c>
      <c r="Y88" s="58" t="e">
        <f t="shared" si="10"/>
        <v>#REF!</v>
      </c>
    </row>
    <row r="89" spans="1:25" ht="32.25" outlineLevel="4" thickBot="1">
      <c r="A89" s="108" t="s">
        <v>131</v>
      </c>
      <c r="B89" s="19">
        <v>951</v>
      </c>
      <c r="C89" s="11" t="s">
        <v>67</v>
      </c>
      <c r="D89" s="11" t="s">
        <v>244</v>
      </c>
      <c r="E89" s="11" t="s">
        <v>5</v>
      </c>
      <c r="F89" s="11"/>
      <c r="G89" s="140">
        <f>G90</f>
        <v>71399.42861000003</v>
      </c>
      <c r="H89" s="34">
        <f aca="true" t="shared" si="12" ref="H89:X89">H90</f>
        <v>0</v>
      </c>
      <c r="I89" s="34">
        <f t="shared" si="12"/>
        <v>0</v>
      </c>
      <c r="J89" s="34">
        <f t="shared" si="12"/>
        <v>0</v>
      </c>
      <c r="K89" s="34">
        <f t="shared" si="12"/>
        <v>0</v>
      </c>
      <c r="L89" s="34">
        <f t="shared" si="12"/>
        <v>0</v>
      </c>
      <c r="M89" s="34">
        <f t="shared" si="12"/>
        <v>0</v>
      </c>
      <c r="N89" s="34">
        <f t="shared" si="12"/>
        <v>0</v>
      </c>
      <c r="O89" s="34">
        <f t="shared" si="12"/>
        <v>0</v>
      </c>
      <c r="P89" s="34">
        <f t="shared" si="12"/>
        <v>0</v>
      </c>
      <c r="Q89" s="34">
        <f t="shared" si="12"/>
        <v>0</v>
      </c>
      <c r="R89" s="34">
        <f t="shared" si="12"/>
        <v>0</v>
      </c>
      <c r="S89" s="34">
        <f t="shared" si="12"/>
        <v>0</v>
      </c>
      <c r="T89" s="34">
        <f t="shared" si="12"/>
        <v>0</v>
      </c>
      <c r="U89" s="34">
        <f t="shared" si="12"/>
        <v>0</v>
      </c>
      <c r="V89" s="34">
        <f t="shared" si="12"/>
        <v>0</v>
      </c>
      <c r="W89" s="34">
        <f t="shared" si="12"/>
        <v>0</v>
      </c>
      <c r="X89" s="67">
        <f t="shared" si="12"/>
        <v>950</v>
      </c>
      <c r="Y89" s="58">
        <f t="shared" si="10"/>
        <v>1.3305428607687</v>
      </c>
    </row>
    <row r="90" spans="1:25" ht="32.25" outlineLevel="5" thickBot="1">
      <c r="A90" s="108" t="s">
        <v>132</v>
      </c>
      <c r="B90" s="19">
        <v>951</v>
      </c>
      <c r="C90" s="11" t="s">
        <v>67</v>
      </c>
      <c r="D90" s="11" t="s">
        <v>245</v>
      </c>
      <c r="E90" s="11" t="s">
        <v>5</v>
      </c>
      <c r="F90" s="11"/>
      <c r="G90" s="140">
        <f>G91+G98+G111+G107+G125+G132+G139+G122+G145</f>
        <v>71399.42861000003</v>
      </c>
      <c r="H90" s="26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43"/>
      <c r="X90" s="64">
        <v>950</v>
      </c>
      <c r="Y90" s="58">
        <f t="shared" si="10"/>
        <v>1.3305428607687</v>
      </c>
    </row>
    <row r="91" spans="1:25" ht="18.75" customHeight="1" outlineLevel="5" thickBot="1">
      <c r="A91" s="91" t="s">
        <v>30</v>
      </c>
      <c r="B91" s="87">
        <v>951</v>
      </c>
      <c r="C91" s="88" t="s">
        <v>67</v>
      </c>
      <c r="D91" s="88" t="s">
        <v>252</v>
      </c>
      <c r="E91" s="88" t="s">
        <v>5</v>
      </c>
      <c r="F91" s="88"/>
      <c r="G91" s="139">
        <f>G92+G96</f>
        <v>2651.06</v>
      </c>
      <c r="H91" s="54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73"/>
      <c r="Y91" s="58"/>
    </row>
    <row r="92" spans="1:25" ht="32.25" outlineLevel="5" thickBot="1">
      <c r="A92" s="5" t="s">
        <v>90</v>
      </c>
      <c r="B92" s="21">
        <v>951</v>
      </c>
      <c r="C92" s="6" t="s">
        <v>67</v>
      </c>
      <c r="D92" s="6" t="s">
        <v>252</v>
      </c>
      <c r="E92" s="6" t="s">
        <v>87</v>
      </c>
      <c r="F92" s="6"/>
      <c r="G92" s="142">
        <f>G93+G94+G95</f>
        <v>2029.33441</v>
      </c>
      <c r="H92" s="54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73"/>
      <c r="Y92" s="58"/>
    </row>
    <row r="93" spans="1:25" ht="19.5" customHeight="1" outlineLevel="5" thickBot="1">
      <c r="A93" s="85" t="s">
        <v>240</v>
      </c>
      <c r="B93" s="89">
        <v>951</v>
      </c>
      <c r="C93" s="90" t="s">
        <v>67</v>
      </c>
      <c r="D93" s="90" t="s">
        <v>252</v>
      </c>
      <c r="E93" s="90" t="s">
        <v>88</v>
      </c>
      <c r="F93" s="90"/>
      <c r="G93" s="138">
        <v>1559.16728</v>
      </c>
      <c r="H93" s="54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73"/>
      <c r="Y93" s="58"/>
    </row>
    <row r="94" spans="1:25" ht="30.75" customHeight="1" outlineLevel="5" thickBot="1">
      <c r="A94" s="85" t="s">
        <v>242</v>
      </c>
      <c r="B94" s="89">
        <v>951</v>
      </c>
      <c r="C94" s="90" t="s">
        <v>67</v>
      </c>
      <c r="D94" s="90" t="s">
        <v>252</v>
      </c>
      <c r="E94" s="90" t="s">
        <v>89</v>
      </c>
      <c r="F94" s="90"/>
      <c r="G94" s="138">
        <v>0</v>
      </c>
      <c r="H94" s="54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73"/>
      <c r="Y94" s="58"/>
    </row>
    <row r="95" spans="1:25" ht="48" outlineLevel="5" thickBot="1">
      <c r="A95" s="85" t="s">
        <v>235</v>
      </c>
      <c r="B95" s="89">
        <v>951</v>
      </c>
      <c r="C95" s="90" t="s">
        <v>67</v>
      </c>
      <c r="D95" s="90" t="s">
        <v>252</v>
      </c>
      <c r="E95" s="90" t="s">
        <v>236</v>
      </c>
      <c r="F95" s="90"/>
      <c r="G95" s="138">
        <v>470.16713</v>
      </c>
      <c r="H95" s="54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73"/>
      <c r="Y95" s="58"/>
    </row>
    <row r="96" spans="1:25" ht="21.75" customHeight="1" outlineLevel="6" thickBot="1">
      <c r="A96" s="5" t="s">
        <v>96</v>
      </c>
      <c r="B96" s="21">
        <v>951</v>
      </c>
      <c r="C96" s="6" t="s">
        <v>67</v>
      </c>
      <c r="D96" s="6" t="s">
        <v>252</v>
      </c>
      <c r="E96" s="6" t="s">
        <v>91</v>
      </c>
      <c r="F96" s="6"/>
      <c r="G96" s="142">
        <f>G97</f>
        <v>621.72559</v>
      </c>
      <c r="H96" s="32">
        <f aca="true" t="shared" si="13" ref="H96:P96">H97</f>
        <v>0</v>
      </c>
      <c r="I96" s="32">
        <f t="shared" si="13"/>
        <v>0</v>
      </c>
      <c r="J96" s="32">
        <f t="shared" si="13"/>
        <v>0</v>
      </c>
      <c r="K96" s="32">
        <f t="shared" si="13"/>
        <v>0</v>
      </c>
      <c r="L96" s="32">
        <f t="shared" si="13"/>
        <v>0</v>
      </c>
      <c r="M96" s="32">
        <f t="shared" si="13"/>
        <v>0</v>
      </c>
      <c r="N96" s="32">
        <f t="shared" si="13"/>
        <v>0</v>
      </c>
      <c r="O96" s="32">
        <f t="shared" si="13"/>
        <v>0</v>
      </c>
      <c r="P96" s="32">
        <f t="shared" si="13"/>
        <v>0</v>
      </c>
      <c r="Q96" s="32">
        <f aca="true" t="shared" si="14" ref="Q96:W96">Q97</f>
        <v>0</v>
      </c>
      <c r="R96" s="32">
        <f t="shared" si="14"/>
        <v>0</v>
      </c>
      <c r="S96" s="32">
        <f t="shared" si="14"/>
        <v>0</v>
      </c>
      <c r="T96" s="32">
        <f t="shared" si="14"/>
        <v>0</v>
      </c>
      <c r="U96" s="32">
        <f t="shared" si="14"/>
        <v>0</v>
      </c>
      <c r="V96" s="32">
        <f t="shared" si="14"/>
        <v>0</v>
      </c>
      <c r="W96" s="32">
        <f t="shared" si="14"/>
        <v>0</v>
      </c>
      <c r="X96" s="66">
        <f>X97</f>
        <v>9539.0701</v>
      </c>
      <c r="Y96" s="58">
        <f>X96/G96*100</f>
        <v>1534.2894443189962</v>
      </c>
    </row>
    <row r="97" spans="1:25" ht="32.25" outlineLevel="4" thickBot="1">
      <c r="A97" s="85" t="s">
        <v>97</v>
      </c>
      <c r="B97" s="89">
        <v>951</v>
      </c>
      <c r="C97" s="90" t="s">
        <v>67</v>
      </c>
      <c r="D97" s="90" t="s">
        <v>252</v>
      </c>
      <c r="E97" s="90" t="s">
        <v>92</v>
      </c>
      <c r="F97" s="90"/>
      <c r="G97" s="138">
        <v>621.72559</v>
      </c>
      <c r="H97" s="34">
        <f aca="true" t="shared" si="15" ref="H97:X97">H98</f>
        <v>0</v>
      </c>
      <c r="I97" s="34">
        <f t="shared" si="15"/>
        <v>0</v>
      </c>
      <c r="J97" s="34">
        <f t="shared" si="15"/>
        <v>0</v>
      </c>
      <c r="K97" s="34">
        <f t="shared" si="15"/>
        <v>0</v>
      </c>
      <c r="L97" s="34">
        <f t="shared" si="15"/>
        <v>0</v>
      </c>
      <c r="M97" s="34">
        <f t="shared" si="15"/>
        <v>0</v>
      </c>
      <c r="N97" s="34">
        <f t="shared" si="15"/>
        <v>0</v>
      </c>
      <c r="O97" s="34">
        <f t="shared" si="15"/>
        <v>0</v>
      </c>
      <c r="P97" s="34">
        <f t="shared" si="15"/>
        <v>0</v>
      </c>
      <c r="Q97" s="34">
        <f t="shared" si="15"/>
        <v>0</v>
      </c>
      <c r="R97" s="34">
        <f t="shared" si="15"/>
        <v>0</v>
      </c>
      <c r="S97" s="34">
        <f t="shared" si="15"/>
        <v>0</v>
      </c>
      <c r="T97" s="34">
        <f t="shared" si="15"/>
        <v>0</v>
      </c>
      <c r="U97" s="34">
        <f t="shared" si="15"/>
        <v>0</v>
      </c>
      <c r="V97" s="34">
        <f t="shared" si="15"/>
        <v>0</v>
      </c>
      <c r="W97" s="34">
        <f t="shared" si="15"/>
        <v>0</v>
      </c>
      <c r="X97" s="63">
        <f t="shared" si="15"/>
        <v>9539.0701</v>
      </c>
      <c r="Y97" s="58">
        <f>X97/G97*100</f>
        <v>1534.2894443189962</v>
      </c>
    </row>
    <row r="98" spans="1:25" ht="48" outlineLevel="5" thickBot="1">
      <c r="A98" s="109" t="s">
        <v>194</v>
      </c>
      <c r="B98" s="87">
        <v>951</v>
      </c>
      <c r="C98" s="88" t="s">
        <v>67</v>
      </c>
      <c r="D98" s="88" t="s">
        <v>247</v>
      </c>
      <c r="E98" s="88" t="s">
        <v>5</v>
      </c>
      <c r="F98" s="88"/>
      <c r="G98" s="139">
        <f>G99+G103+G105</f>
        <v>24296.09417</v>
      </c>
      <c r="H98" s="26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43"/>
      <c r="X98" s="64">
        <v>9539.0701</v>
      </c>
      <c r="Y98" s="58">
        <f>X98/G98*100</f>
        <v>39.26174319730175</v>
      </c>
    </row>
    <row r="99" spans="1:25" ht="32.25" outlineLevel="5" thickBot="1">
      <c r="A99" s="5" t="s">
        <v>90</v>
      </c>
      <c r="B99" s="21">
        <v>951</v>
      </c>
      <c r="C99" s="6" t="s">
        <v>67</v>
      </c>
      <c r="D99" s="6" t="s">
        <v>247</v>
      </c>
      <c r="E99" s="6" t="s">
        <v>87</v>
      </c>
      <c r="F99" s="6"/>
      <c r="G99" s="142">
        <f>G100+G101+G102</f>
        <v>24142.41669</v>
      </c>
      <c r="H99" s="54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73"/>
      <c r="Y99" s="58"/>
    </row>
    <row r="100" spans="1:25" ht="21.75" customHeight="1" outlineLevel="5" thickBot="1">
      <c r="A100" s="85" t="s">
        <v>240</v>
      </c>
      <c r="B100" s="89">
        <v>951</v>
      </c>
      <c r="C100" s="90" t="s">
        <v>67</v>
      </c>
      <c r="D100" s="90" t="s">
        <v>247</v>
      </c>
      <c r="E100" s="90" t="s">
        <v>88</v>
      </c>
      <c r="F100" s="90"/>
      <c r="G100" s="138">
        <v>18580.06669</v>
      </c>
      <c r="H100" s="54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73"/>
      <c r="Y100" s="58"/>
    </row>
    <row r="101" spans="1:25" ht="35.25" customHeight="1" outlineLevel="5" thickBot="1">
      <c r="A101" s="85" t="s">
        <v>242</v>
      </c>
      <c r="B101" s="89">
        <v>951</v>
      </c>
      <c r="C101" s="90" t="s">
        <v>67</v>
      </c>
      <c r="D101" s="90" t="s">
        <v>247</v>
      </c>
      <c r="E101" s="90" t="s">
        <v>89</v>
      </c>
      <c r="F101" s="90"/>
      <c r="G101" s="95">
        <v>2.35</v>
      </c>
      <c r="H101" s="54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73"/>
      <c r="Y101" s="58"/>
    </row>
    <row r="102" spans="1:25" ht="48" outlineLevel="5" thickBot="1">
      <c r="A102" s="85" t="s">
        <v>235</v>
      </c>
      <c r="B102" s="89">
        <v>951</v>
      </c>
      <c r="C102" s="90" t="s">
        <v>67</v>
      </c>
      <c r="D102" s="90" t="s">
        <v>247</v>
      </c>
      <c r="E102" s="90" t="s">
        <v>236</v>
      </c>
      <c r="F102" s="90"/>
      <c r="G102" s="95">
        <v>5560</v>
      </c>
      <c r="H102" s="54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73"/>
      <c r="Y102" s="58"/>
    </row>
    <row r="103" spans="1:25" ht="16.5" customHeight="1" outlineLevel="5" thickBot="1">
      <c r="A103" s="5" t="s">
        <v>96</v>
      </c>
      <c r="B103" s="21">
        <v>951</v>
      </c>
      <c r="C103" s="6" t="s">
        <v>67</v>
      </c>
      <c r="D103" s="6" t="s">
        <v>247</v>
      </c>
      <c r="E103" s="6" t="s">
        <v>91</v>
      </c>
      <c r="F103" s="6"/>
      <c r="G103" s="7">
        <f>G104</f>
        <v>30.02906</v>
      </c>
      <c r="H103" s="54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73"/>
      <c r="Y103" s="58"/>
    </row>
    <row r="104" spans="1:25" ht="32.25" outlineLevel="6" thickBot="1">
      <c r="A104" s="85" t="s">
        <v>97</v>
      </c>
      <c r="B104" s="89">
        <v>951</v>
      </c>
      <c r="C104" s="90" t="s">
        <v>67</v>
      </c>
      <c r="D104" s="90" t="s">
        <v>247</v>
      </c>
      <c r="E104" s="90" t="s">
        <v>92</v>
      </c>
      <c r="F104" s="90"/>
      <c r="G104" s="95">
        <v>30.02906</v>
      </c>
      <c r="H104" s="32" t="e">
        <f>#REF!</f>
        <v>#REF!</v>
      </c>
      <c r="I104" s="32" t="e">
        <f>#REF!</f>
        <v>#REF!</v>
      </c>
      <c r="J104" s="32" t="e">
        <f>#REF!</f>
        <v>#REF!</v>
      </c>
      <c r="K104" s="32" t="e">
        <f>#REF!</f>
        <v>#REF!</v>
      </c>
      <c r="L104" s="32" t="e">
        <f>#REF!</f>
        <v>#REF!</v>
      </c>
      <c r="M104" s="32" t="e">
        <f>#REF!</f>
        <v>#REF!</v>
      </c>
      <c r="N104" s="32" t="e">
        <f>#REF!</f>
        <v>#REF!</v>
      </c>
      <c r="O104" s="32" t="e">
        <f>#REF!</f>
        <v>#REF!</v>
      </c>
      <c r="P104" s="32" t="e">
        <f>#REF!</f>
        <v>#REF!</v>
      </c>
      <c r="Q104" s="32" t="e">
        <f>#REF!</f>
        <v>#REF!</v>
      </c>
      <c r="R104" s="32" t="e">
        <f>#REF!</f>
        <v>#REF!</v>
      </c>
      <c r="S104" s="32" t="e">
        <f>#REF!</f>
        <v>#REF!</v>
      </c>
      <c r="T104" s="32" t="e">
        <f>#REF!</f>
        <v>#REF!</v>
      </c>
      <c r="U104" s="32" t="e">
        <f>#REF!</f>
        <v>#REF!</v>
      </c>
      <c r="V104" s="32" t="e">
        <f>#REF!</f>
        <v>#REF!</v>
      </c>
      <c r="W104" s="32" t="e">
        <f>#REF!</f>
        <v>#REF!</v>
      </c>
      <c r="X104" s="66" t="e">
        <f>#REF!</f>
        <v>#REF!</v>
      </c>
      <c r="Y104" s="58" t="e">
        <f>X104/G104*100</f>
        <v>#REF!</v>
      </c>
    </row>
    <row r="105" spans="1:25" ht="32.25" outlineLevel="6" thickBot="1">
      <c r="A105" s="5" t="s">
        <v>102</v>
      </c>
      <c r="B105" s="21">
        <v>951</v>
      </c>
      <c r="C105" s="6" t="s">
        <v>67</v>
      </c>
      <c r="D105" s="6" t="s">
        <v>247</v>
      </c>
      <c r="E105" s="6" t="s">
        <v>101</v>
      </c>
      <c r="F105" s="6"/>
      <c r="G105" s="7">
        <f>G106</f>
        <v>123.64842</v>
      </c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66"/>
      <c r="Y105" s="58"/>
    </row>
    <row r="106" spans="1:25" ht="32.25" outlineLevel="6" thickBot="1">
      <c r="A106" s="85" t="s">
        <v>427</v>
      </c>
      <c r="B106" s="89">
        <v>951</v>
      </c>
      <c r="C106" s="90" t="s">
        <v>67</v>
      </c>
      <c r="D106" s="90" t="s">
        <v>247</v>
      </c>
      <c r="E106" s="90" t="s">
        <v>426</v>
      </c>
      <c r="F106" s="90"/>
      <c r="G106" s="95">
        <v>123.64842</v>
      </c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66"/>
      <c r="Y106" s="58"/>
    </row>
    <row r="107" spans="1:25" ht="19.5" customHeight="1" outlineLevel="6" thickBot="1">
      <c r="A107" s="91" t="s">
        <v>136</v>
      </c>
      <c r="B107" s="87">
        <v>951</v>
      </c>
      <c r="C107" s="88" t="s">
        <v>67</v>
      </c>
      <c r="D107" s="88" t="s">
        <v>249</v>
      </c>
      <c r="E107" s="88" t="s">
        <v>5</v>
      </c>
      <c r="F107" s="88"/>
      <c r="G107" s="139">
        <f>G108+G109+G110</f>
        <v>268.60184</v>
      </c>
      <c r="H107" s="32" t="e">
        <f>#REF!+H108</f>
        <v>#REF!</v>
      </c>
      <c r="I107" s="32" t="e">
        <f>#REF!+I108</f>
        <v>#REF!</v>
      </c>
      <c r="J107" s="32" t="e">
        <f>#REF!+J108</f>
        <v>#REF!</v>
      </c>
      <c r="K107" s="32" t="e">
        <f>#REF!+K108</f>
        <v>#REF!</v>
      </c>
      <c r="L107" s="32" t="e">
        <f>#REF!+L108</f>
        <v>#REF!</v>
      </c>
      <c r="M107" s="32" t="e">
        <f>#REF!+M108</f>
        <v>#REF!</v>
      </c>
      <c r="N107" s="32" t="e">
        <f>#REF!+N108</f>
        <v>#REF!</v>
      </c>
      <c r="O107" s="32" t="e">
        <f>#REF!+O108</f>
        <v>#REF!</v>
      </c>
      <c r="P107" s="32" t="e">
        <f>#REF!+P108</f>
        <v>#REF!</v>
      </c>
      <c r="Q107" s="32" t="e">
        <f>#REF!+Q108</f>
        <v>#REF!</v>
      </c>
      <c r="R107" s="32" t="e">
        <f>#REF!+R108</f>
        <v>#REF!</v>
      </c>
      <c r="S107" s="32" t="e">
        <f>#REF!+S108</f>
        <v>#REF!</v>
      </c>
      <c r="T107" s="32" t="e">
        <f>#REF!+T108</f>
        <v>#REF!</v>
      </c>
      <c r="U107" s="32" t="e">
        <f>#REF!+U108</f>
        <v>#REF!</v>
      </c>
      <c r="V107" s="32" t="e">
        <f>#REF!+V108</f>
        <v>#REF!</v>
      </c>
      <c r="W107" s="32" t="e">
        <f>#REF!+W108</f>
        <v>#REF!</v>
      </c>
      <c r="X107" s="69" t="e">
        <f>#REF!+X108</f>
        <v>#REF!</v>
      </c>
      <c r="Y107" s="58" t="e">
        <f>X107/G107*100</f>
        <v>#REF!</v>
      </c>
    </row>
    <row r="108" spans="1:25" ht="16.5" customHeight="1" outlineLevel="4" thickBot="1">
      <c r="A108" s="5" t="s">
        <v>106</v>
      </c>
      <c r="B108" s="21">
        <v>951</v>
      </c>
      <c r="C108" s="6" t="s">
        <v>67</v>
      </c>
      <c r="D108" s="6" t="s">
        <v>249</v>
      </c>
      <c r="E108" s="6" t="s">
        <v>210</v>
      </c>
      <c r="F108" s="6"/>
      <c r="G108" s="142">
        <v>268.60184</v>
      </c>
      <c r="H108" s="34">
        <f aca="true" t="shared" si="16" ref="H108:W108">H114</f>
        <v>0</v>
      </c>
      <c r="I108" s="34">
        <f t="shared" si="16"/>
        <v>0</v>
      </c>
      <c r="J108" s="34">
        <f t="shared" si="16"/>
        <v>0</v>
      </c>
      <c r="K108" s="34">
        <f t="shared" si="16"/>
        <v>0</v>
      </c>
      <c r="L108" s="34">
        <f t="shared" si="16"/>
        <v>0</v>
      </c>
      <c r="M108" s="34">
        <f t="shared" si="16"/>
        <v>0</v>
      </c>
      <c r="N108" s="34">
        <f t="shared" si="16"/>
        <v>0</v>
      </c>
      <c r="O108" s="34">
        <f t="shared" si="16"/>
        <v>0</v>
      </c>
      <c r="P108" s="34">
        <f t="shared" si="16"/>
        <v>0</v>
      </c>
      <c r="Q108" s="34">
        <f t="shared" si="16"/>
        <v>0</v>
      </c>
      <c r="R108" s="34">
        <f t="shared" si="16"/>
        <v>0</v>
      </c>
      <c r="S108" s="34">
        <f t="shared" si="16"/>
        <v>0</v>
      </c>
      <c r="T108" s="34">
        <f t="shared" si="16"/>
        <v>0</v>
      </c>
      <c r="U108" s="34">
        <f t="shared" si="16"/>
        <v>0</v>
      </c>
      <c r="V108" s="34">
        <f t="shared" si="16"/>
        <v>0</v>
      </c>
      <c r="W108" s="34">
        <f t="shared" si="16"/>
        <v>0</v>
      </c>
      <c r="X108" s="63">
        <f>X114</f>
        <v>1067.9833</v>
      </c>
      <c r="Y108" s="58">
        <f>X108/G108*100</f>
        <v>397.60833358401425</v>
      </c>
    </row>
    <row r="109" spans="1:25" ht="16.5" customHeight="1" outlineLevel="4" thickBot="1">
      <c r="A109" s="5" t="s">
        <v>100</v>
      </c>
      <c r="B109" s="21">
        <v>951</v>
      </c>
      <c r="C109" s="6" t="s">
        <v>67</v>
      </c>
      <c r="D109" s="6" t="s">
        <v>249</v>
      </c>
      <c r="E109" s="6" t="s">
        <v>95</v>
      </c>
      <c r="F109" s="6"/>
      <c r="G109" s="142">
        <v>0</v>
      </c>
      <c r="H109" s="54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79"/>
      <c r="Y109" s="58"/>
    </row>
    <row r="110" spans="1:25" ht="16.5" customHeight="1" outlineLevel="4" thickBot="1">
      <c r="A110" s="5" t="s">
        <v>310</v>
      </c>
      <c r="B110" s="21">
        <v>951</v>
      </c>
      <c r="C110" s="6" t="s">
        <v>67</v>
      </c>
      <c r="D110" s="6" t="s">
        <v>249</v>
      </c>
      <c r="E110" s="6" t="s">
        <v>311</v>
      </c>
      <c r="F110" s="6"/>
      <c r="G110" s="142">
        <v>0</v>
      </c>
      <c r="H110" s="54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79"/>
      <c r="Y110" s="58"/>
    </row>
    <row r="111" spans="1:25" ht="33.75" customHeight="1" outlineLevel="4" thickBot="1">
      <c r="A111" s="91" t="s">
        <v>137</v>
      </c>
      <c r="B111" s="87">
        <v>951</v>
      </c>
      <c r="C111" s="88" t="s">
        <v>67</v>
      </c>
      <c r="D111" s="88" t="s">
        <v>253</v>
      </c>
      <c r="E111" s="88" t="s">
        <v>5</v>
      </c>
      <c r="F111" s="88"/>
      <c r="G111" s="139">
        <f>G112+G116+G118</f>
        <v>40314.425970000004</v>
      </c>
      <c r="H111" s="54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79"/>
      <c r="Y111" s="58"/>
    </row>
    <row r="112" spans="1:25" ht="15.75" customHeight="1" outlineLevel="4" thickBot="1">
      <c r="A112" s="5" t="s">
        <v>108</v>
      </c>
      <c r="B112" s="21">
        <v>951</v>
      </c>
      <c r="C112" s="6" t="s">
        <v>67</v>
      </c>
      <c r="D112" s="6" t="s">
        <v>253</v>
      </c>
      <c r="E112" s="6" t="s">
        <v>107</v>
      </c>
      <c r="F112" s="6"/>
      <c r="G112" s="7">
        <f>G113+G114+G115</f>
        <v>20114.43045</v>
      </c>
      <c r="H112" s="54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79"/>
      <c r="Y112" s="58"/>
    </row>
    <row r="113" spans="1:25" ht="15.75" customHeight="1" outlineLevel="4" thickBot="1">
      <c r="A113" s="85" t="s">
        <v>239</v>
      </c>
      <c r="B113" s="89">
        <v>951</v>
      </c>
      <c r="C113" s="90" t="s">
        <v>67</v>
      </c>
      <c r="D113" s="90" t="s">
        <v>253</v>
      </c>
      <c r="E113" s="90" t="s">
        <v>109</v>
      </c>
      <c r="F113" s="90"/>
      <c r="G113" s="95">
        <v>15492.21979</v>
      </c>
      <c r="H113" s="54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79"/>
      <c r="Y113" s="58"/>
    </row>
    <row r="114" spans="1:25" ht="32.25" outlineLevel="5" thickBot="1">
      <c r="A114" s="85" t="s">
        <v>241</v>
      </c>
      <c r="B114" s="89">
        <v>951</v>
      </c>
      <c r="C114" s="90" t="s">
        <v>67</v>
      </c>
      <c r="D114" s="90" t="s">
        <v>253</v>
      </c>
      <c r="E114" s="90" t="s">
        <v>110</v>
      </c>
      <c r="F114" s="90"/>
      <c r="G114" s="95">
        <v>1.6</v>
      </c>
      <c r="H114" s="26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43"/>
      <c r="X114" s="64">
        <v>1067.9833</v>
      </c>
      <c r="Y114" s="58">
        <f>X114/G111*100</f>
        <v>2.649134334182856</v>
      </c>
    </row>
    <row r="115" spans="1:25" ht="18.75" customHeight="1" outlineLevel="6" thickBot="1">
      <c r="A115" s="85" t="s">
        <v>237</v>
      </c>
      <c r="B115" s="89">
        <v>951</v>
      </c>
      <c r="C115" s="90" t="s">
        <v>67</v>
      </c>
      <c r="D115" s="90" t="s">
        <v>253</v>
      </c>
      <c r="E115" s="90" t="s">
        <v>238</v>
      </c>
      <c r="F115" s="90"/>
      <c r="G115" s="95">
        <v>4620.61066</v>
      </c>
      <c r="H115" s="32" t="e">
        <f aca="true" t="shared" si="17" ref="H115:W115">H116</f>
        <v>#REF!</v>
      </c>
      <c r="I115" s="32" t="e">
        <f t="shared" si="17"/>
        <v>#REF!</v>
      </c>
      <c r="J115" s="32" t="e">
        <f t="shared" si="17"/>
        <v>#REF!</v>
      </c>
      <c r="K115" s="32" t="e">
        <f t="shared" si="17"/>
        <v>#REF!</v>
      </c>
      <c r="L115" s="32" t="e">
        <f t="shared" si="17"/>
        <v>#REF!</v>
      </c>
      <c r="M115" s="32" t="e">
        <f t="shared" si="17"/>
        <v>#REF!</v>
      </c>
      <c r="N115" s="32" t="e">
        <f t="shared" si="17"/>
        <v>#REF!</v>
      </c>
      <c r="O115" s="32" t="e">
        <f t="shared" si="17"/>
        <v>#REF!</v>
      </c>
      <c r="P115" s="32" t="e">
        <f t="shared" si="17"/>
        <v>#REF!</v>
      </c>
      <c r="Q115" s="32" t="e">
        <f t="shared" si="17"/>
        <v>#REF!</v>
      </c>
      <c r="R115" s="32" t="e">
        <f t="shared" si="17"/>
        <v>#REF!</v>
      </c>
      <c r="S115" s="32" t="e">
        <f t="shared" si="17"/>
        <v>#REF!</v>
      </c>
      <c r="T115" s="32" t="e">
        <f t="shared" si="17"/>
        <v>#REF!</v>
      </c>
      <c r="U115" s="32" t="e">
        <f t="shared" si="17"/>
        <v>#REF!</v>
      </c>
      <c r="V115" s="32" t="e">
        <f t="shared" si="17"/>
        <v>#REF!</v>
      </c>
      <c r="W115" s="32" t="e">
        <f t="shared" si="17"/>
        <v>#REF!</v>
      </c>
      <c r="X115" s="66" t="e">
        <f>X116</f>
        <v>#REF!</v>
      </c>
      <c r="Y115" s="58" t="e">
        <f>X115/G112*100</f>
        <v>#REF!</v>
      </c>
    </row>
    <row r="116" spans="1:25" ht="18" customHeight="1" outlineLevel="6" thickBot="1">
      <c r="A116" s="5" t="s">
        <v>96</v>
      </c>
      <c r="B116" s="21">
        <v>951</v>
      </c>
      <c r="C116" s="6" t="s">
        <v>67</v>
      </c>
      <c r="D116" s="6" t="s">
        <v>253</v>
      </c>
      <c r="E116" s="6" t="s">
        <v>91</v>
      </c>
      <c r="F116" s="6"/>
      <c r="G116" s="7">
        <f>G117</f>
        <v>19925.19552</v>
      </c>
      <c r="H116" s="35" t="e">
        <f>#REF!</f>
        <v>#REF!</v>
      </c>
      <c r="I116" s="35" t="e">
        <f>#REF!</f>
        <v>#REF!</v>
      </c>
      <c r="J116" s="35" t="e">
        <f>#REF!</f>
        <v>#REF!</v>
      </c>
      <c r="K116" s="35" t="e">
        <f>#REF!</f>
        <v>#REF!</v>
      </c>
      <c r="L116" s="35" t="e">
        <f>#REF!</f>
        <v>#REF!</v>
      </c>
      <c r="M116" s="35" t="e">
        <f>#REF!</f>
        <v>#REF!</v>
      </c>
      <c r="N116" s="35" t="e">
        <f>#REF!</f>
        <v>#REF!</v>
      </c>
      <c r="O116" s="35" t="e">
        <f>#REF!</f>
        <v>#REF!</v>
      </c>
      <c r="P116" s="35" t="e">
        <f>#REF!</f>
        <v>#REF!</v>
      </c>
      <c r="Q116" s="35" t="e">
        <f>#REF!</f>
        <v>#REF!</v>
      </c>
      <c r="R116" s="35" t="e">
        <f>#REF!</f>
        <v>#REF!</v>
      </c>
      <c r="S116" s="35" t="e">
        <f>#REF!</f>
        <v>#REF!</v>
      </c>
      <c r="T116" s="35" t="e">
        <f>#REF!</f>
        <v>#REF!</v>
      </c>
      <c r="U116" s="35" t="e">
        <f>#REF!</f>
        <v>#REF!</v>
      </c>
      <c r="V116" s="35" t="e">
        <f>#REF!</f>
        <v>#REF!</v>
      </c>
      <c r="W116" s="35" t="e">
        <f>#REF!</f>
        <v>#REF!</v>
      </c>
      <c r="X116" s="70" t="e">
        <f>#REF!</f>
        <v>#REF!</v>
      </c>
      <c r="Y116" s="58" t="e">
        <f>X116/G113*100</f>
        <v>#REF!</v>
      </c>
    </row>
    <row r="117" spans="1:25" ht="32.25" outlineLevel="6" thickBot="1">
      <c r="A117" s="85" t="s">
        <v>97</v>
      </c>
      <c r="B117" s="89">
        <v>951</v>
      </c>
      <c r="C117" s="90" t="s">
        <v>67</v>
      </c>
      <c r="D117" s="90" t="s">
        <v>253</v>
      </c>
      <c r="E117" s="90" t="s">
        <v>92</v>
      </c>
      <c r="F117" s="90"/>
      <c r="G117" s="95">
        <v>19925.19552</v>
      </c>
      <c r="H117" s="8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73"/>
      <c r="Y117" s="58"/>
    </row>
    <row r="118" spans="1:25" ht="16.5" outlineLevel="6" thickBot="1">
      <c r="A118" s="5" t="s">
        <v>98</v>
      </c>
      <c r="B118" s="21">
        <v>951</v>
      </c>
      <c r="C118" s="6" t="s">
        <v>67</v>
      </c>
      <c r="D118" s="6" t="s">
        <v>253</v>
      </c>
      <c r="E118" s="6" t="s">
        <v>93</v>
      </c>
      <c r="F118" s="6"/>
      <c r="G118" s="7">
        <f>G119+G120+G121</f>
        <v>274.8</v>
      </c>
      <c r="H118" s="8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73"/>
      <c r="Y118" s="58"/>
    </row>
    <row r="119" spans="1:25" ht="17.25" customHeight="1" outlineLevel="6" thickBot="1">
      <c r="A119" s="85" t="s">
        <v>99</v>
      </c>
      <c r="B119" s="89">
        <v>951</v>
      </c>
      <c r="C119" s="90" t="s">
        <v>67</v>
      </c>
      <c r="D119" s="90" t="s">
        <v>253</v>
      </c>
      <c r="E119" s="90" t="s">
        <v>94</v>
      </c>
      <c r="F119" s="90"/>
      <c r="G119" s="95">
        <v>252</v>
      </c>
      <c r="H119" s="8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73"/>
      <c r="Y119" s="58"/>
    </row>
    <row r="120" spans="1:25" ht="16.5" outlineLevel="6" thickBot="1">
      <c r="A120" s="85" t="s">
        <v>100</v>
      </c>
      <c r="B120" s="89">
        <v>951</v>
      </c>
      <c r="C120" s="90" t="s">
        <v>67</v>
      </c>
      <c r="D120" s="90" t="s">
        <v>253</v>
      </c>
      <c r="E120" s="90" t="s">
        <v>95</v>
      </c>
      <c r="F120" s="90"/>
      <c r="G120" s="95">
        <v>12.8</v>
      </c>
      <c r="H120" s="8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73"/>
      <c r="Y120" s="58"/>
    </row>
    <row r="121" spans="1:25" ht="16.5" outlineLevel="6" thickBot="1">
      <c r="A121" s="85" t="s">
        <v>310</v>
      </c>
      <c r="B121" s="89">
        <v>951</v>
      </c>
      <c r="C121" s="90" t="s">
        <v>67</v>
      </c>
      <c r="D121" s="90" t="s">
        <v>253</v>
      </c>
      <c r="E121" s="90" t="s">
        <v>95</v>
      </c>
      <c r="F121" s="90"/>
      <c r="G121" s="95">
        <v>10</v>
      </c>
      <c r="H121" s="8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73"/>
      <c r="Y121" s="58"/>
    </row>
    <row r="122" spans="1:25" ht="32.25" outlineLevel="6" thickBot="1">
      <c r="A122" s="91" t="s">
        <v>154</v>
      </c>
      <c r="B122" s="87">
        <v>951</v>
      </c>
      <c r="C122" s="88" t="s">
        <v>67</v>
      </c>
      <c r="D122" s="88" t="s">
        <v>387</v>
      </c>
      <c r="E122" s="88" t="s">
        <v>5</v>
      </c>
      <c r="F122" s="88"/>
      <c r="G122" s="139">
        <f>G123</f>
        <v>800.73201</v>
      </c>
      <c r="H122" s="8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73"/>
      <c r="Y122" s="58"/>
    </row>
    <row r="123" spans="1:25" ht="16.5" outlineLevel="6" thickBot="1">
      <c r="A123" s="5" t="s">
        <v>116</v>
      </c>
      <c r="B123" s="21">
        <v>951</v>
      </c>
      <c r="C123" s="6" t="s">
        <v>67</v>
      </c>
      <c r="D123" s="6" t="s">
        <v>387</v>
      </c>
      <c r="E123" s="6" t="s">
        <v>115</v>
      </c>
      <c r="F123" s="6"/>
      <c r="G123" s="7">
        <f>G124</f>
        <v>800.73201</v>
      </c>
      <c r="H123" s="8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73"/>
      <c r="Y123" s="58"/>
    </row>
    <row r="124" spans="1:25" ht="48" outlineLevel="6" thickBot="1">
      <c r="A124" s="96" t="s">
        <v>196</v>
      </c>
      <c r="B124" s="89">
        <v>951</v>
      </c>
      <c r="C124" s="90" t="s">
        <v>67</v>
      </c>
      <c r="D124" s="90" t="s">
        <v>387</v>
      </c>
      <c r="E124" s="90" t="s">
        <v>85</v>
      </c>
      <c r="F124" s="90"/>
      <c r="G124" s="95">
        <v>800.73201</v>
      </c>
      <c r="H124" s="8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73"/>
      <c r="Y124" s="58"/>
    </row>
    <row r="125" spans="1:25" ht="32.25" outlineLevel="6" thickBot="1">
      <c r="A125" s="110" t="s">
        <v>138</v>
      </c>
      <c r="B125" s="87">
        <v>951</v>
      </c>
      <c r="C125" s="88" t="s">
        <v>67</v>
      </c>
      <c r="D125" s="88" t="s">
        <v>254</v>
      </c>
      <c r="E125" s="88" t="s">
        <v>5</v>
      </c>
      <c r="F125" s="88"/>
      <c r="G125" s="139">
        <f>G126+G130</f>
        <v>1137.9060000000002</v>
      </c>
      <c r="H125" s="8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73"/>
      <c r="Y125" s="58"/>
    </row>
    <row r="126" spans="1:25" ht="32.25" outlineLevel="6" thickBot="1">
      <c r="A126" s="5" t="s">
        <v>90</v>
      </c>
      <c r="B126" s="21">
        <v>951</v>
      </c>
      <c r="C126" s="6" t="s">
        <v>67</v>
      </c>
      <c r="D126" s="6" t="s">
        <v>254</v>
      </c>
      <c r="E126" s="6" t="s">
        <v>87</v>
      </c>
      <c r="F126" s="6"/>
      <c r="G126" s="142">
        <f>G127+G128+G129</f>
        <v>1091.8962000000001</v>
      </c>
      <c r="H126" s="84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73"/>
      <c r="Y126" s="58"/>
    </row>
    <row r="127" spans="1:25" ht="19.5" customHeight="1" outlineLevel="6" thickBot="1">
      <c r="A127" s="85" t="s">
        <v>240</v>
      </c>
      <c r="B127" s="89">
        <v>951</v>
      </c>
      <c r="C127" s="90" t="s">
        <v>67</v>
      </c>
      <c r="D127" s="90" t="s">
        <v>254</v>
      </c>
      <c r="E127" s="90" t="s">
        <v>88</v>
      </c>
      <c r="F127" s="90"/>
      <c r="G127" s="138">
        <v>841.07581</v>
      </c>
      <c r="H127" s="8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73"/>
      <c r="Y127" s="58"/>
    </row>
    <row r="128" spans="1:25" ht="31.5" customHeight="1" outlineLevel="6" thickBot="1">
      <c r="A128" s="85" t="s">
        <v>242</v>
      </c>
      <c r="B128" s="89">
        <v>951</v>
      </c>
      <c r="C128" s="90" t="s">
        <v>67</v>
      </c>
      <c r="D128" s="90" t="s">
        <v>254</v>
      </c>
      <c r="E128" s="90" t="s">
        <v>89</v>
      </c>
      <c r="F128" s="90"/>
      <c r="G128" s="138">
        <v>0</v>
      </c>
      <c r="H128" s="8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73"/>
      <c r="Y128" s="58"/>
    </row>
    <row r="129" spans="1:25" ht="48" outlineLevel="6" thickBot="1">
      <c r="A129" s="85" t="s">
        <v>235</v>
      </c>
      <c r="B129" s="89">
        <v>951</v>
      </c>
      <c r="C129" s="90" t="s">
        <v>67</v>
      </c>
      <c r="D129" s="90" t="s">
        <v>254</v>
      </c>
      <c r="E129" s="90" t="s">
        <v>236</v>
      </c>
      <c r="F129" s="90"/>
      <c r="G129" s="138">
        <v>250.82039</v>
      </c>
      <c r="H129" s="8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73"/>
      <c r="Y129" s="58"/>
    </row>
    <row r="130" spans="1:25" ht="15" customHeight="1" outlineLevel="6" thickBot="1">
      <c r="A130" s="5" t="s">
        <v>96</v>
      </c>
      <c r="B130" s="21">
        <v>951</v>
      </c>
      <c r="C130" s="6" t="s">
        <v>67</v>
      </c>
      <c r="D130" s="6" t="s">
        <v>254</v>
      </c>
      <c r="E130" s="6" t="s">
        <v>91</v>
      </c>
      <c r="F130" s="6"/>
      <c r="G130" s="7">
        <f>G131</f>
        <v>46.0098</v>
      </c>
      <c r="H130" s="84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73"/>
      <c r="Y130" s="58"/>
    </row>
    <row r="131" spans="1:25" ht="32.25" outlineLevel="6" thickBot="1">
      <c r="A131" s="85" t="s">
        <v>97</v>
      </c>
      <c r="B131" s="89">
        <v>951</v>
      </c>
      <c r="C131" s="90" t="s">
        <v>67</v>
      </c>
      <c r="D131" s="90" t="s">
        <v>254</v>
      </c>
      <c r="E131" s="90" t="s">
        <v>92</v>
      </c>
      <c r="F131" s="90"/>
      <c r="G131" s="138">
        <v>46.0098</v>
      </c>
      <c r="H131" s="8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73"/>
      <c r="Y131" s="58"/>
    </row>
    <row r="132" spans="1:25" ht="32.25" outlineLevel="6" thickBot="1">
      <c r="A132" s="110" t="s">
        <v>139</v>
      </c>
      <c r="B132" s="87">
        <v>951</v>
      </c>
      <c r="C132" s="88" t="s">
        <v>67</v>
      </c>
      <c r="D132" s="88" t="s">
        <v>255</v>
      </c>
      <c r="E132" s="88" t="s">
        <v>5</v>
      </c>
      <c r="F132" s="88"/>
      <c r="G132" s="139">
        <f>G133+G137</f>
        <v>747.1569999999999</v>
      </c>
      <c r="H132" s="8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73"/>
      <c r="Y132" s="58"/>
    </row>
    <row r="133" spans="1:25" ht="32.25" outlineLevel="6" thickBot="1">
      <c r="A133" s="5" t="s">
        <v>90</v>
      </c>
      <c r="B133" s="21">
        <v>951</v>
      </c>
      <c r="C133" s="6" t="s">
        <v>67</v>
      </c>
      <c r="D133" s="6" t="s">
        <v>255</v>
      </c>
      <c r="E133" s="6" t="s">
        <v>87</v>
      </c>
      <c r="F133" s="6"/>
      <c r="G133" s="142">
        <f>G134+G135+G136</f>
        <v>642.62762</v>
      </c>
      <c r="H133" s="8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73"/>
      <c r="Y133" s="58"/>
    </row>
    <row r="134" spans="1:25" ht="18.75" customHeight="1" outlineLevel="6" thickBot="1">
      <c r="A134" s="85" t="s">
        <v>240</v>
      </c>
      <c r="B134" s="89">
        <v>951</v>
      </c>
      <c r="C134" s="90" t="s">
        <v>67</v>
      </c>
      <c r="D134" s="90" t="s">
        <v>255</v>
      </c>
      <c r="E134" s="90" t="s">
        <v>88</v>
      </c>
      <c r="F134" s="90"/>
      <c r="G134" s="138">
        <v>494.71206</v>
      </c>
      <c r="H134" s="84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73"/>
      <c r="Y134" s="58"/>
    </row>
    <row r="135" spans="1:25" ht="33" customHeight="1" outlineLevel="6" thickBot="1">
      <c r="A135" s="85" t="s">
        <v>242</v>
      </c>
      <c r="B135" s="89">
        <v>951</v>
      </c>
      <c r="C135" s="90" t="s">
        <v>67</v>
      </c>
      <c r="D135" s="90" t="s">
        <v>255</v>
      </c>
      <c r="E135" s="90" t="s">
        <v>89</v>
      </c>
      <c r="F135" s="90"/>
      <c r="G135" s="138">
        <v>0</v>
      </c>
      <c r="H135" s="8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73"/>
      <c r="Y135" s="58"/>
    </row>
    <row r="136" spans="1:25" ht="48" outlineLevel="6" thickBot="1">
      <c r="A136" s="85" t="s">
        <v>235</v>
      </c>
      <c r="B136" s="89">
        <v>951</v>
      </c>
      <c r="C136" s="90" t="s">
        <v>67</v>
      </c>
      <c r="D136" s="90" t="s">
        <v>255</v>
      </c>
      <c r="E136" s="90" t="s">
        <v>236</v>
      </c>
      <c r="F136" s="90"/>
      <c r="G136" s="138">
        <v>147.91556</v>
      </c>
      <c r="H136" s="84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73"/>
      <c r="Y136" s="58"/>
    </row>
    <row r="137" spans="1:25" ht="18.75" customHeight="1" outlineLevel="6" thickBot="1">
      <c r="A137" s="5" t="s">
        <v>96</v>
      </c>
      <c r="B137" s="21">
        <v>951</v>
      </c>
      <c r="C137" s="6" t="s">
        <v>67</v>
      </c>
      <c r="D137" s="6" t="s">
        <v>255</v>
      </c>
      <c r="E137" s="6" t="s">
        <v>91</v>
      </c>
      <c r="F137" s="6"/>
      <c r="G137" s="142">
        <f>G138</f>
        <v>104.52938</v>
      </c>
      <c r="H137" s="8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73"/>
      <c r="Y137" s="58"/>
    </row>
    <row r="138" spans="1:25" ht="32.25" outlineLevel="6" thickBot="1">
      <c r="A138" s="85" t="s">
        <v>97</v>
      </c>
      <c r="B138" s="89">
        <v>951</v>
      </c>
      <c r="C138" s="90" t="s">
        <v>67</v>
      </c>
      <c r="D138" s="90" t="s">
        <v>255</v>
      </c>
      <c r="E138" s="90" t="s">
        <v>92</v>
      </c>
      <c r="F138" s="90"/>
      <c r="G138" s="138">
        <v>104.52938</v>
      </c>
      <c r="H138" s="8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73"/>
      <c r="Y138" s="58"/>
    </row>
    <row r="139" spans="1:25" ht="32.25" outlineLevel="6" thickBot="1">
      <c r="A139" s="110" t="s">
        <v>140</v>
      </c>
      <c r="B139" s="87">
        <v>951</v>
      </c>
      <c r="C139" s="88" t="s">
        <v>67</v>
      </c>
      <c r="D139" s="88" t="s">
        <v>256</v>
      </c>
      <c r="E139" s="88" t="s">
        <v>5</v>
      </c>
      <c r="F139" s="88"/>
      <c r="G139" s="139">
        <f>G140+G143</f>
        <v>739.017</v>
      </c>
      <c r="H139" s="32">
        <f aca="true" t="shared" si="18" ref="H139:W139">H140</f>
        <v>0</v>
      </c>
      <c r="I139" s="32">
        <f t="shared" si="18"/>
        <v>0</v>
      </c>
      <c r="J139" s="32">
        <f t="shared" si="18"/>
        <v>0</v>
      </c>
      <c r="K139" s="32">
        <f t="shared" si="18"/>
        <v>0</v>
      </c>
      <c r="L139" s="32">
        <f t="shared" si="18"/>
        <v>0</v>
      </c>
      <c r="M139" s="32">
        <f t="shared" si="18"/>
        <v>0</v>
      </c>
      <c r="N139" s="32">
        <f t="shared" si="18"/>
        <v>0</v>
      </c>
      <c r="O139" s="32">
        <f t="shared" si="18"/>
        <v>0</v>
      </c>
      <c r="P139" s="32">
        <f t="shared" si="18"/>
        <v>0</v>
      </c>
      <c r="Q139" s="32">
        <f t="shared" si="18"/>
        <v>0</v>
      </c>
      <c r="R139" s="32">
        <f t="shared" si="18"/>
        <v>0</v>
      </c>
      <c r="S139" s="32">
        <f t="shared" si="18"/>
        <v>0</v>
      </c>
      <c r="T139" s="32">
        <f t="shared" si="18"/>
        <v>0</v>
      </c>
      <c r="U139" s="32">
        <f t="shared" si="18"/>
        <v>0</v>
      </c>
      <c r="V139" s="32">
        <f t="shared" si="18"/>
        <v>0</v>
      </c>
      <c r="W139" s="32">
        <f t="shared" si="18"/>
        <v>0</v>
      </c>
      <c r="X139" s="66">
        <f>X140</f>
        <v>332.248</v>
      </c>
      <c r="Y139" s="58">
        <f>X139/G134*100</f>
        <v>67.15987477645076</v>
      </c>
    </row>
    <row r="140" spans="1:25" ht="32.25" outlineLevel="6" thickBot="1">
      <c r="A140" s="5" t="s">
        <v>90</v>
      </c>
      <c r="B140" s="21">
        <v>951</v>
      </c>
      <c r="C140" s="6" t="s">
        <v>67</v>
      </c>
      <c r="D140" s="6" t="s">
        <v>256</v>
      </c>
      <c r="E140" s="6" t="s">
        <v>87</v>
      </c>
      <c r="F140" s="6"/>
      <c r="G140" s="142">
        <f>G141+G142</f>
        <v>651.6020000000001</v>
      </c>
      <c r="H140" s="27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44"/>
      <c r="X140" s="64">
        <v>332.248</v>
      </c>
      <c r="Y140" s="58" t="e">
        <f>X140/G135*100</f>
        <v>#DIV/0!</v>
      </c>
    </row>
    <row r="141" spans="1:25" ht="17.25" customHeight="1" outlineLevel="6" thickBot="1">
      <c r="A141" s="85" t="s">
        <v>240</v>
      </c>
      <c r="B141" s="89">
        <v>951</v>
      </c>
      <c r="C141" s="90" t="s">
        <v>67</v>
      </c>
      <c r="D141" s="90" t="s">
        <v>256</v>
      </c>
      <c r="E141" s="90" t="s">
        <v>88</v>
      </c>
      <c r="F141" s="111"/>
      <c r="G141" s="138">
        <v>502.6</v>
      </c>
      <c r="H141" s="84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73"/>
      <c r="Y141" s="58"/>
    </row>
    <row r="142" spans="1:25" ht="48" outlineLevel="6" thickBot="1">
      <c r="A142" s="85" t="s">
        <v>235</v>
      </c>
      <c r="B142" s="89">
        <v>951</v>
      </c>
      <c r="C142" s="90" t="s">
        <v>67</v>
      </c>
      <c r="D142" s="90" t="s">
        <v>256</v>
      </c>
      <c r="E142" s="90" t="s">
        <v>236</v>
      </c>
      <c r="F142" s="111"/>
      <c r="G142" s="138">
        <v>149.002</v>
      </c>
      <c r="H142" s="8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73"/>
      <c r="Y142" s="58"/>
    </row>
    <row r="143" spans="1:25" ht="16.5" customHeight="1" outlineLevel="6" thickBot="1">
      <c r="A143" s="5" t="s">
        <v>96</v>
      </c>
      <c r="B143" s="21">
        <v>951</v>
      </c>
      <c r="C143" s="6" t="s">
        <v>67</v>
      </c>
      <c r="D143" s="6" t="s">
        <v>256</v>
      </c>
      <c r="E143" s="6" t="s">
        <v>91</v>
      </c>
      <c r="F143" s="112"/>
      <c r="G143" s="142">
        <f>G144</f>
        <v>87.415</v>
      </c>
      <c r="H143" s="8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73"/>
      <c r="Y143" s="58"/>
    </row>
    <row r="144" spans="1:25" ht="34.5" customHeight="1" outlineLevel="6" thickBot="1">
      <c r="A144" s="85" t="s">
        <v>97</v>
      </c>
      <c r="B144" s="89">
        <v>951</v>
      </c>
      <c r="C144" s="90" t="s">
        <v>67</v>
      </c>
      <c r="D144" s="90" t="s">
        <v>256</v>
      </c>
      <c r="E144" s="90" t="s">
        <v>92</v>
      </c>
      <c r="F144" s="111"/>
      <c r="G144" s="138">
        <v>87.415</v>
      </c>
      <c r="H144" s="8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73"/>
      <c r="Y144" s="58"/>
    </row>
    <row r="145" spans="1:25" ht="87" customHeight="1" outlineLevel="6" thickBot="1">
      <c r="A145" s="110" t="s">
        <v>405</v>
      </c>
      <c r="B145" s="87">
        <v>951</v>
      </c>
      <c r="C145" s="88" t="s">
        <v>67</v>
      </c>
      <c r="D145" s="88" t="s">
        <v>394</v>
      </c>
      <c r="E145" s="88" t="s">
        <v>5</v>
      </c>
      <c r="F145" s="88"/>
      <c r="G145" s="139">
        <f>G146+G149</f>
        <v>444.43462</v>
      </c>
      <c r="H145" s="8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73"/>
      <c r="Y145" s="58"/>
    </row>
    <row r="146" spans="1:25" ht="34.5" customHeight="1" outlineLevel="6" thickBot="1">
      <c r="A146" s="5" t="s">
        <v>90</v>
      </c>
      <c r="B146" s="21">
        <v>951</v>
      </c>
      <c r="C146" s="6" t="s">
        <v>67</v>
      </c>
      <c r="D146" s="6" t="s">
        <v>394</v>
      </c>
      <c r="E146" s="6" t="s">
        <v>87</v>
      </c>
      <c r="F146" s="6"/>
      <c r="G146" s="142">
        <f>G147+G148</f>
        <v>394.28276</v>
      </c>
      <c r="H146" s="84"/>
      <c r="I146" s="44"/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73"/>
      <c r="Y146" s="58"/>
    </row>
    <row r="147" spans="1:25" ht="34.5" customHeight="1" outlineLevel="6" thickBot="1">
      <c r="A147" s="85" t="s">
        <v>240</v>
      </c>
      <c r="B147" s="89">
        <v>951</v>
      </c>
      <c r="C147" s="90" t="s">
        <v>67</v>
      </c>
      <c r="D147" s="90" t="s">
        <v>394</v>
      </c>
      <c r="E147" s="90" t="s">
        <v>88</v>
      </c>
      <c r="F147" s="90"/>
      <c r="G147" s="138">
        <v>291.47976</v>
      </c>
      <c r="H147" s="8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73"/>
      <c r="Y147" s="58"/>
    </row>
    <row r="148" spans="1:25" ht="34.5" customHeight="1" outlineLevel="6" thickBot="1">
      <c r="A148" s="85" t="s">
        <v>235</v>
      </c>
      <c r="B148" s="89">
        <v>951</v>
      </c>
      <c r="C148" s="90" t="s">
        <v>67</v>
      </c>
      <c r="D148" s="90" t="s">
        <v>394</v>
      </c>
      <c r="E148" s="90" t="s">
        <v>236</v>
      </c>
      <c r="F148" s="90"/>
      <c r="G148" s="138">
        <v>102.803</v>
      </c>
      <c r="H148" s="8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73"/>
      <c r="Y148" s="58"/>
    </row>
    <row r="149" spans="1:25" ht="34.5" customHeight="1" outlineLevel="6" thickBot="1">
      <c r="A149" s="5" t="s">
        <v>96</v>
      </c>
      <c r="B149" s="21">
        <v>951</v>
      </c>
      <c r="C149" s="6" t="s">
        <v>67</v>
      </c>
      <c r="D149" s="6" t="s">
        <v>394</v>
      </c>
      <c r="E149" s="6" t="s">
        <v>91</v>
      </c>
      <c r="F149" s="6"/>
      <c r="G149" s="142">
        <f>G150</f>
        <v>50.15186</v>
      </c>
      <c r="H149" s="8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73"/>
      <c r="Y149" s="58"/>
    </row>
    <row r="150" spans="1:25" ht="34.5" customHeight="1" outlineLevel="6" thickBot="1">
      <c r="A150" s="85" t="s">
        <v>97</v>
      </c>
      <c r="B150" s="89">
        <v>951</v>
      </c>
      <c r="C150" s="90" t="s">
        <v>67</v>
      </c>
      <c r="D150" s="90" t="s">
        <v>394</v>
      </c>
      <c r="E150" s="90" t="s">
        <v>92</v>
      </c>
      <c r="F150" s="90"/>
      <c r="G150" s="138">
        <v>50.15186</v>
      </c>
      <c r="H150" s="8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73"/>
      <c r="Y150" s="58"/>
    </row>
    <row r="151" spans="1:25" ht="16.5" outlineLevel="6" thickBot="1">
      <c r="A151" s="13" t="s">
        <v>141</v>
      </c>
      <c r="B151" s="19">
        <v>951</v>
      </c>
      <c r="C151" s="11" t="s">
        <v>67</v>
      </c>
      <c r="D151" s="11" t="s">
        <v>243</v>
      </c>
      <c r="E151" s="11" t="s">
        <v>5</v>
      </c>
      <c r="F151" s="11"/>
      <c r="G151" s="12">
        <f>G159+G166+G152+G173+G176+G179</f>
        <v>24910.1351</v>
      </c>
      <c r="H151" s="8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73"/>
      <c r="Y151" s="58"/>
    </row>
    <row r="152" spans="1:25" ht="37.5" customHeight="1" outlineLevel="6" thickBot="1">
      <c r="A152" s="110" t="s">
        <v>212</v>
      </c>
      <c r="B152" s="87">
        <v>951</v>
      </c>
      <c r="C152" s="104" t="s">
        <v>67</v>
      </c>
      <c r="D152" s="104" t="s">
        <v>257</v>
      </c>
      <c r="E152" s="104" t="s">
        <v>5</v>
      </c>
      <c r="F152" s="104"/>
      <c r="G152" s="119">
        <f>G153+G156</f>
        <v>13.165</v>
      </c>
      <c r="H152" s="32">
        <f aca="true" t="shared" si="19" ref="H152:W152">H154</f>
        <v>0</v>
      </c>
      <c r="I152" s="32">
        <f t="shared" si="19"/>
        <v>0</v>
      </c>
      <c r="J152" s="32">
        <f t="shared" si="19"/>
        <v>0</v>
      </c>
      <c r="K152" s="32">
        <f t="shared" si="19"/>
        <v>0</v>
      </c>
      <c r="L152" s="32">
        <f t="shared" si="19"/>
        <v>0</v>
      </c>
      <c r="M152" s="32">
        <f t="shared" si="19"/>
        <v>0</v>
      </c>
      <c r="N152" s="32">
        <f t="shared" si="19"/>
        <v>0</v>
      </c>
      <c r="O152" s="32">
        <f t="shared" si="19"/>
        <v>0</v>
      </c>
      <c r="P152" s="32">
        <f t="shared" si="19"/>
        <v>0</v>
      </c>
      <c r="Q152" s="32">
        <f t="shared" si="19"/>
        <v>0</v>
      </c>
      <c r="R152" s="32">
        <f t="shared" si="19"/>
        <v>0</v>
      </c>
      <c r="S152" s="32">
        <f t="shared" si="19"/>
        <v>0</v>
      </c>
      <c r="T152" s="32">
        <f t="shared" si="19"/>
        <v>0</v>
      </c>
      <c r="U152" s="32">
        <f t="shared" si="19"/>
        <v>0</v>
      </c>
      <c r="V152" s="32">
        <f t="shared" si="19"/>
        <v>0</v>
      </c>
      <c r="W152" s="32">
        <f t="shared" si="19"/>
        <v>0</v>
      </c>
      <c r="X152" s="66">
        <f>X154</f>
        <v>330.176</v>
      </c>
      <c r="Y152" s="58">
        <f>X152/G141*100</f>
        <v>65.69359331476322</v>
      </c>
    </row>
    <row r="153" spans="1:25" ht="32.25" outlineLevel="6" thickBot="1">
      <c r="A153" s="5" t="s">
        <v>189</v>
      </c>
      <c r="B153" s="21">
        <v>951</v>
      </c>
      <c r="C153" s="6" t="s">
        <v>67</v>
      </c>
      <c r="D153" s="6" t="s">
        <v>432</v>
      </c>
      <c r="E153" s="6" t="s">
        <v>5</v>
      </c>
      <c r="F153" s="11"/>
      <c r="G153" s="7">
        <f>G154</f>
        <v>13.165</v>
      </c>
      <c r="H153" s="81"/>
      <c r="I153" s="82"/>
      <c r="J153" s="82"/>
      <c r="K153" s="82"/>
      <c r="L153" s="82"/>
      <c r="M153" s="82"/>
      <c r="N153" s="82"/>
      <c r="O153" s="82"/>
      <c r="P153" s="82"/>
      <c r="Q153" s="82"/>
      <c r="R153" s="82"/>
      <c r="S153" s="82"/>
      <c r="T153" s="82"/>
      <c r="U153" s="82"/>
      <c r="V153" s="82"/>
      <c r="W153" s="82"/>
      <c r="X153" s="144"/>
      <c r="Y153" s="58"/>
    </row>
    <row r="154" spans="1:25" ht="20.25" customHeight="1" outlineLevel="6" thickBot="1">
      <c r="A154" s="85" t="s">
        <v>96</v>
      </c>
      <c r="B154" s="89">
        <v>951</v>
      </c>
      <c r="C154" s="90" t="s">
        <v>67</v>
      </c>
      <c r="D154" s="90" t="s">
        <v>432</v>
      </c>
      <c r="E154" s="90" t="s">
        <v>91</v>
      </c>
      <c r="F154" s="11"/>
      <c r="G154" s="95">
        <f>G155</f>
        <v>13.165</v>
      </c>
      <c r="H154" s="27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44"/>
      <c r="X154" s="64">
        <v>330.176</v>
      </c>
      <c r="Y154" s="58">
        <f>X154/G143*100</f>
        <v>377.7109191786306</v>
      </c>
    </row>
    <row r="155" spans="1:25" ht="32.25" outlineLevel="6" thickBot="1">
      <c r="A155" s="85" t="s">
        <v>97</v>
      </c>
      <c r="B155" s="89">
        <v>951</v>
      </c>
      <c r="C155" s="90" t="s">
        <v>67</v>
      </c>
      <c r="D155" s="90" t="s">
        <v>432</v>
      </c>
      <c r="E155" s="90" t="s">
        <v>92</v>
      </c>
      <c r="F155" s="11"/>
      <c r="G155" s="95">
        <v>13.165</v>
      </c>
      <c r="H155" s="8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73"/>
      <c r="Y155" s="58"/>
    </row>
    <row r="156" spans="1:25" ht="36" customHeight="1" outlineLevel="6" thickBot="1">
      <c r="A156" s="5" t="s">
        <v>188</v>
      </c>
      <c r="B156" s="21">
        <v>951</v>
      </c>
      <c r="C156" s="6" t="s">
        <v>67</v>
      </c>
      <c r="D156" s="6" t="s">
        <v>433</v>
      </c>
      <c r="E156" s="6" t="s">
        <v>5</v>
      </c>
      <c r="F156" s="11"/>
      <c r="G156" s="7">
        <f>G157</f>
        <v>0</v>
      </c>
      <c r="H156" s="8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73"/>
      <c r="Y156" s="58"/>
    </row>
    <row r="157" spans="1:25" ht="18.75" customHeight="1" outlineLevel="6" thickBot="1">
      <c r="A157" s="85" t="s">
        <v>96</v>
      </c>
      <c r="B157" s="89">
        <v>951</v>
      </c>
      <c r="C157" s="90" t="s">
        <v>67</v>
      </c>
      <c r="D157" s="90" t="s">
        <v>433</v>
      </c>
      <c r="E157" s="90" t="s">
        <v>91</v>
      </c>
      <c r="F157" s="11"/>
      <c r="G157" s="95">
        <f>G158</f>
        <v>0</v>
      </c>
      <c r="H157" s="84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73"/>
      <c r="Y157" s="58"/>
    </row>
    <row r="158" spans="1:25" ht="32.25" outlineLevel="6" thickBot="1">
      <c r="A158" s="85" t="s">
        <v>97</v>
      </c>
      <c r="B158" s="89">
        <v>951</v>
      </c>
      <c r="C158" s="90" t="s">
        <v>67</v>
      </c>
      <c r="D158" s="90" t="s">
        <v>433</v>
      </c>
      <c r="E158" s="90" t="s">
        <v>92</v>
      </c>
      <c r="F158" s="11"/>
      <c r="G158" s="95">
        <v>0</v>
      </c>
      <c r="H158" s="8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73"/>
      <c r="Y158" s="58"/>
    </row>
    <row r="159" spans="1:25" ht="24" customHeight="1" outlineLevel="6" thickBot="1">
      <c r="A159" s="91" t="s">
        <v>213</v>
      </c>
      <c r="B159" s="87">
        <v>951</v>
      </c>
      <c r="C159" s="88" t="s">
        <v>67</v>
      </c>
      <c r="D159" s="88" t="s">
        <v>258</v>
      </c>
      <c r="E159" s="88" t="s">
        <v>5</v>
      </c>
      <c r="F159" s="88"/>
      <c r="G159" s="16">
        <f>G160+G163</f>
        <v>49.9824</v>
      </c>
      <c r="H159" s="8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73"/>
      <c r="Y159" s="58"/>
    </row>
    <row r="160" spans="1:25" ht="32.25" outlineLevel="6" thickBot="1">
      <c r="A160" s="5" t="s">
        <v>142</v>
      </c>
      <c r="B160" s="21">
        <v>951</v>
      </c>
      <c r="C160" s="6" t="s">
        <v>67</v>
      </c>
      <c r="D160" s="6" t="s">
        <v>434</v>
      </c>
      <c r="E160" s="6" t="s">
        <v>5</v>
      </c>
      <c r="F160" s="6"/>
      <c r="G160" s="7">
        <f>G161</f>
        <v>0</v>
      </c>
      <c r="H160" s="84"/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73"/>
      <c r="Y160" s="58"/>
    </row>
    <row r="161" spans="1:25" ht="19.5" customHeight="1" outlineLevel="6" thickBot="1">
      <c r="A161" s="85" t="s">
        <v>96</v>
      </c>
      <c r="B161" s="89">
        <v>951</v>
      </c>
      <c r="C161" s="90" t="s">
        <v>67</v>
      </c>
      <c r="D161" s="90" t="s">
        <v>434</v>
      </c>
      <c r="E161" s="90" t="s">
        <v>91</v>
      </c>
      <c r="F161" s="90"/>
      <c r="G161" s="95">
        <f>G162</f>
        <v>0</v>
      </c>
      <c r="H161" s="84"/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73"/>
      <c r="Y161" s="58"/>
    </row>
    <row r="162" spans="1:25" ht="33" customHeight="1" outlineLevel="6" thickBot="1">
      <c r="A162" s="85" t="s">
        <v>97</v>
      </c>
      <c r="B162" s="89">
        <v>951</v>
      </c>
      <c r="C162" s="90" t="s">
        <v>67</v>
      </c>
      <c r="D162" s="90" t="s">
        <v>434</v>
      </c>
      <c r="E162" s="90" t="s">
        <v>92</v>
      </c>
      <c r="F162" s="90"/>
      <c r="G162" s="95">
        <v>0</v>
      </c>
      <c r="H162" s="8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73"/>
      <c r="Y162" s="58"/>
    </row>
    <row r="163" spans="1:25" ht="32.25" outlineLevel="6" thickBot="1">
      <c r="A163" s="5" t="s">
        <v>143</v>
      </c>
      <c r="B163" s="21">
        <v>951</v>
      </c>
      <c r="C163" s="6" t="s">
        <v>67</v>
      </c>
      <c r="D163" s="6" t="s">
        <v>435</v>
      </c>
      <c r="E163" s="6" t="s">
        <v>5</v>
      </c>
      <c r="F163" s="6"/>
      <c r="G163" s="7">
        <f>G164</f>
        <v>49.9824</v>
      </c>
      <c r="H163" s="8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73"/>
      <c r="Y163" s="58"/>
    </row>
    <row r="164" spans="1:25" ht="17.25" customHeight="1" outlineLevel="6" thickBot="1">
      <c r="A164" s="85" t="s">
        <v>96</v>
      </c>
      <c r="B164" s="89">
        <v>951</v>
      </c>
      <c r="C164" s="90" t="s">
        <v>67</v>
      </c>
      <c r="D164" s="90" t="s">
        <v>435</v>
      </c>
      <c r="E164" s="90" t="s">
        <v>91</v>
      </c>
      <c r="F164" s="90"/>
      <c r="G164" s="95">
        <f>G165</f>
        <v>49.9824</v>
      </c>
      <c r="H164" s="8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73"/>
      <c r="Y164" s="58"/>
    </row>
    <row r="165" spans="1:25" ht="32.25" outlineLevel="6" thickBot="1">
      <c r="A165" s="85" t="s">
        <v>97</v>
      </c>
      <c r="B165" s="89">
        <v>951</v>
      </c>
      <c r="C165" s="90" t="s">
        <v>67</v>
      </c>
      <c r="D165" s="90" t="s">
        <v>435</v>
      </c>
      <c r="E165" s="90" t="s">
        <v>92</v>
      </c>
      <c r="F165" s="90"/>
      <c r="G165" s="95">
        <v>49.9824</v>
      </c>
      <c r="H165" s="84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73"/>
      <c r="Y165" s="58"/>
    </row>
    <row r="166" spans="1:25" ht="32.25" outlineLevel="6" thickBot="1">
      <c r="A166" s="91" t="s">
        <v>214</v>
      </c>
      <c r="B166" s="87">
        <v>951</v>
      </c>
      <c r="C166" s="88" t="s">
        <v>67</v>
      </c>
      <c r="D166" s="88" t="s">
        <v>259</v>
      </c>
      <c r="E166" s="88" t="s">
        <v>5</v>
      </c>
      <c r="F166" s="88"/>
      <c r="G166" s="16">
        <f>G167+G170</f>
        <v>0</v>
      </c>
      <c r="H166" s="84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73"/>
      <c r="Y166" s="58"/>
    </row>
    <row r="167" spans="1:25" ht="48" outlineLevel="6" thickBot="1">
      <c r="A167" s="5" t="s">
        <v>144</v>
      </c>
      <c r="B167" s="21">
        <v>951</v>
      </c>
      <c r="C167" s="6" t="s">
        <v>67</v>
      </c>
      <c r="D167" s="6" t="s">
        <v>436</v>
      </c>
      <c r="E167" s="6" t="s">
        <v>5</v>
      </c>
      <c r="F167" s="6"/>
      <c r="G167" s="7">
        <f>G168</f>
        <v>0</v>
      </c>
      <c r="H167" s="32">
        <f aca="true" t="shared" si="20" ref="H167:W167">H168</f>
        <v>0</v>
      </c>
      <c r="I167" s="32">
        <f t="shared" si="20"/>
        <v>0</v>
      </c>
      <c r="J167" s="32">
        <f t="shared" si="20"/>
        <v>0</v>
      </c>
      <c r="K167" s="32">
        <f t="shared" si="20"/>
        <v>0</v>
      </c>
      <c r="L167" s="32">
        <f t="shared" si="20"/>
        <v>0</v>
      </c>
      <c r="M167" s="32">
        <f t="shared" si="20"/>
        <v>0</v>
      </c>
      <c r="N167" s="32">
        <f t="shared" si="20"/>
        <v>0</v>
      </c>
      <c r="O167" s="32">
        <f t="shared" si="20"/>
        <v>0</v>
      </c>
      <c r="P167" s="32">
        <f t="shared" si="20"/>
        <v>0</v>
      </c>
      <c r="Q167" s="32">
        <f t="shared" si="20"/>
        <v>0</v>
      </c>
      <c r="R167" s="32">
        <f t="shared" si="20"/>
        <v>0</v>
      </c>
      <c r="S167" s="32">
        <f t="shared" si="20"/>
        <v>0</v>
      </c>
      <c r="T167" s="32">
        <f t="shared" si="20"/>
        <v>0</v>
      </c>
      <c r="U167" s="32">
        <f t="shared" si="20"/>
        <v>0</v>
      </c>
      <c r="V167" s="32">
        <f t="shared" si="20"/>
        <v>0</v>
      </c>
      <c r="W167" s="32">
        <f t="shared" si="20"/>
        <v>0</v>
      </c>
      <c r="X167" s="66">
        <f>X168</f>
        <v>409.75398</v>
      </c>
      <c r="Y167" s="58" t="e">
        <f>X167/G161*100</f>
        <v>#DIV/0!</v>
      </c>
    </row>
    <row r="168" spans="1:25" ht="19.5" customHeight="1" outlineLevel="6" thickBot="1">
      <c r="A168" s="85" t="s">
        <v>96</v>
      </c>
      <c r="B168" s="89">
        <v>951</v>
      </c>
      <c r="C168" s="90" t="s">
        <v>67</v>
      </c>
      <c r="D168" s="90" t="s">
        <v>436</v>
      </c>
      <c r="E168" s="90" t="s">
        <v>91</v>
      </c>
      <c r="F168" s="90"/>
      <c r="G168" s="95">
        <f>G169</f>
        <v>0</v>
      </c>
      <c r="H168" s="27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44"/>
      <c r="X168" s="64">
        <v>409.75398</v>
      </c>
      <c r="Y168" s="58" t="e">
        <f>X168/G162*100</f>
        <v>#DIV/0!</v>
      </c>
    </row>
    <row r="169" spans="1:25" ht="32.25" outlineLevel="6" thickBot="1">
      <c r="A169" s="85" t="s">
        <v>97</v>
      </c>
      <c r="B169" s="89">
        <v>951</v>
      </c>
      <c r="C169" s="90" t="s">
        <v>67</v>
      </c>
      <c r="D169" s="90" t="s">
        <v>436</v>
      </c>
      <c r="E169" s="90" t="s">
        <v>92</v>
      </c>
      <c r="F169" s="90"/>
      <c r="G169" s="95">
        <v>0</v>
      </c>
      <c r="H169" s="84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73"/>
      <c r="Y169" s="58"/>
    </row>
    <row r="170" spans="1:25" ht="48" outlineLevel="6" thickBot="1">
      <c r="A170" s="5" t="s">
        <v>312</v>
      </c>
      <c r="B170" s="21">
        <v>951</v>
      </c>
      <c r="C170" s="6" t="s">
        <v>67</v>
      </c>
      <c r="D170" s="6" t="s">
        <v>437</v>
      </c>
      <c r="E170" s="6" t="s">
        <v>5</v>
      </c>
      <c r="F170" s="6"/>
      <c r="G170" s="7">
        <f>G171</f>
        <v>0</v>
      </c>
      <c r="H170" s="84"/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73"/>
      <c r="Y170" s="58"/>
    </row>
    <row r="171" spans="1:25" ht="21" customHeight="1" outlineLevel="6" thickBot="1">
      <c r="A171" s="85" t="s">
        <v>96</v>
      </c>
      <c r="B171" s="89">
        <v>951</v>
      </c>
      <c r="C171" s="90" t="s">
        <v>67</v>
      </c>
      <c r="D171" s="90" t="s">
        <v>437</v>
      </c>
      <c r="E171" s="90" t="s">
        <v>91</v>
      </c>
      <c r="F171" s="90"/>
      <c r="G171" s="95">
        <f>G172</f>
        <v>0</v>
      </c>
      <c r="H171" s="84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73"/>
      <c r="Y171" s="58"/>
    </row>
    <row r="172" spans="1:25" ht="32.25" outlineLevel="6" thickBot="1">
      <c r="A172" s="85" t="s">
        <v>97</v>
      </c>
      <c r="B172" s="89">
        <v>951</v>
      </c>
      <c r="C172" s="90" t="s">
        <v>67</v>
      </c>
      <c r="D172" s="90" t="s">
        <v>437</v>
      </c>
      <c r="E172" s="90" t="s">
        <v>92</v>
      </c>
      <c r="F172" s="90"/>
      <c r="G172" s="95">
        <v>0</v>
      </c>
      <c r="H172" s="8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73"/>
      <c r="Y172" s="58"/>
    </row>
    <row r="173" spans="1:25" ht="32.25" outlineLevel="6" thickBot="1">
      <c r="A173" s="91" t="s">
        <v>356</v>
      </c>
      <c r="B173" s="87">
        <v>951</v>
      </c>
      <c r="C173" s="88" t="s">
        <v>67</v>
      </c>
      <c r="D173" s="88" t="s">
        <v>315</v>
      </c>
      <c r="E173" s="88" t="s">
        <v>5</v>
      </c>
      <c r="F173" s="88"/>
      <c r="G173" s="139">
        <f>G174</f>
        <v>0</v>
      </c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66"/>
      <c r="Y173" s="58"/>
    </row>
    <row r="174" spans="1:25" ht="21" customHeight="1" outlineLevel="6" thickBot="1">
      <c r="A174" s="5" t="s">
        <v>96</v>
      </c>
      <c r="B174" s="21">
        <v>951</v>
      </c>
      <c r="C174" s="6" t="s">
        <v>67</v>
      </c>
      <c r="D174" s="6" t="s">
        <v>438</v>
      </c>
      <c r="E174" s="6" t="s">
        <v>91</v>
      </c>
      <c r="F174" s="6"/>
      <c r="G174" s="142">
        <f>G175</f>
        <v>0</v>
      </c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66"/>
      <c r="Y174" s="58"/>
    </row>
    <row r="175" spans="1:25" ht="32.25" outlineLevel="6" thickBot="1">
      <c r="A175" s="96" t="s">
        <v>97</v>
      </c>
      <c r="B175" s="89">
        <v>951</v>
      </c>
      <c r="C175" s="90" t="s">
        <v>67</v>
      </c>
      <c r="D175" s="90" t="s">
        <v>438</v>
      </c>
      <c r="E175" s="90" t="s">
        <v>92</v>
      </c>
      <c r="F175" s="90"/>
      <c r="G175" s="138">
        <v>0</v>
      </c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66"/>
      <c r="Y175" s="58"/>
    </row>
    <row r="176" spans="1:25" ht="32.25" outlineLevel="6" thickBot="1">
      <c r="A176" s="91" t="s">
        <v>357</v>
      </c>
      <c r="B176" s="87">
        <v>951</v>
      </c>
      <c r="C176" s="88" t="s">
        <v>67</v>
      </c>
      <c r="D176" s="88" t="s">
        <v>335</v>
      </c>
      <c r="E176" s="88" t="s">
        <v>5</v>
      </c>
      <c r="F176" s="88"/>
      <c r="G176" s="139">
        <f>G177</f>
        <v>10</v>
      </c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66"/>
      <c r="Y176" s="58"/>
    </row>
    <row r="177" spans="1:25" ht="32.25" outlineLevel="6" thickBot="1">
      <c r="A177" s="5" t="s">
        <v>96</v>
      </c>
      <c r="B177" s="21">
        <v>951</v>
      </c>
      <c r="C177" s="6" t="s">
        <v>67</v>
      </c>
      <c r="D177" s="6" t="s">
        <v>439</v>
      </c>
      <c r="E177" s="6" t="s">
        <v>91</v>
      </c>
      <c r="F177" s="6"/>
      <c r="G177" s="142">
        <f>G178</f>
        <v>10</v>
      </c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66"/>
      <c r="Y177" s="58"/>
    </row>
    <row r="178" spans="1:25" ht="32.25" outlineLevel="6" thickBot="1">
      <c r="A178" s="96" t="s">
        <v>97</v>
      </c>
      <c r="B178" s="89">
        <v>951</v>
      </c>
      <c r="C178" s="90" t="s">
        <v>67</v>
      </c>
      <c r="D178" s="90" t="s">
        <v>439</v>
      </c>
      <c r="E178" s="90" t="s">
        <v>92</v>
      </c>
      <c r="F178" s="90"/>
      <c r="G178" s="138">
        <v>10</v>
      </c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66"/>
      <c r="Y178" s="58"/>
    </row>
    <row r="179" spans="1:25" ht="48" outlineLevel="6" thickBot="1">
      <c r="A179" s="91" t="s">
        <v>358</v>
      </c>
      <c r="B179" s="87">
        <v>951</v>
      </c>
      <c r="C179" s="88" t="s">
        <v>67</v>
      </c>
      <c r="D179" s="88" t="s">
        <v>336</v>
      </c>
      <c r="E179" s="88" t="s">
        <v>5</v>
      </c>
      <c r="F179" s="88"/>
      <c r="G179" s="139">
        <f>G180+G185+G182</f>
        <v>24836.987699999998</v>
      </c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66"/>
      <c r="Y179" s="58"/>
    </row>
    <row r="180" spans="1:25" ht="15" customHeight="1" outlineLevel="6" thickBot="1">
      <c r="A180" s="5" t="s">
        <v>96</v>
      </c>
      <c r="B180" s="21">
        <v>951</v>
      </c>
      <c r="C180" s="6" t="s">
        <v>67</v>
      </c>
      <c r="D180" s="6" t="s">
        <v>440</v>
      </c>
      <c r="E180" s="6" t="s">
        <v>91</v>
      </c>
      <c r="F180" s="6"/>
      <c r="G180" s="142">
        <f>G181</f>
        <v>13803.5877</v>
      </c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66"/>
      <c r="Y180" s="58"/>
    </row>
    <row r="181" spans="1:25" ht="32.25" outlineLevel="6" thickBot="1">
      <c r="A181" s="96" t="s">
        <v>97</v>
      </c>
      <c r="B181" s="89">
        <v>951</v>
      </c>
      <c r="C181" s="90" t="s">
        <v>67</v>
      </c>
      <c r="D181" s="90" t="s">
        <v>440</v>
      </c>
      <c r="E181" s="90" t="s">
        <v>92</v>
      </c>
      <c r="F181" s="90"/>
      <c r="G181" s="138">
        <f>13830.90251-27.31481</f>
        <v>13803.5877</v>
      </c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66"/>
      <c r="Y181" s="58"/>
    </row>
    <row r="182" spans="1:25" ht="31.5" customHeight="1" outlineLevel="6" thickBot="1">
      <c r="A182" s="5" t="s">
        <v>326</v>
      </c>
      <c r="B182" s="21">
        <v>951</v>
      </c>
      <c r="C182" s="6" t="s">
        <v>67</v>
      </c>
      <c r="D182" s="6" t="s">
        <v>440</v>
      </c>
      <c r="E182" s="6" t="s">
        <v>341</v>
      </c>
      <c r="F182" s="6"/>
      <c r="G182" s="142">
        <f>G183+G184</f>
        <v>11020.6</v>
      </c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66"/>
      <c r="Y182" s="58"/>
    </row>
    <row r="183" spans="1:25" ht="31.5" customHeight="1" outlineLevel="6" thickBot="1">
      <c r="A183" s="162" t="s">
        <v>424</v>
      </c>
      <c r="B183" s="89">
        <v>951</v>
      </c>
      <c r="C183" s="90" t="s">
        <v>67</v>
      </c>
      <c r="D183" s="90" t="s">
        <v>440</v>
      </c>
      <c r="E183" s="90" t="s">
        <v>425</v>
      </c>
      <c r="F183" s="164"/>
      <c r="G183" s="165">
        <v>11020.6</v>
      </c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66"/>
      <c r="Y183" s="58"/>
    </row>
    <row r="184" spans="1:25" ht="34.5" customHeight="1" outlineLevel="6" thickBot="1">
      <c r="A184" s="96" t="s">
        <v>326</v>
      </c>
      <c r="B184" s="89">
        <v>951</v>
      </c>
      <c r="C184" s="90" t="s">
        <v>67</v>
      </c>
      <c r="D184" s="90" t="s">
        <v>440</v>
      </c>
      <c r="E184" s="90" t="s">
        <v>328</v>
      </c>
      <c r="F184" s="90"/>
      <c r="G184" s="138">
        <v>0</v>
      </c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66"/>
      <c r="Y184" s="58"/>
    </row>
    <row r="185" spans="1:25" ht="16.5" outlineLevel="6" thickBot="1">
      <c r="A185" s="5" t="s">
        <v>98</v>
      </c>
      <c r="B185" s="21">
        <v>951</v>
      </c>
      <c r="C185" s="6" t="s">
        <v>67</v>
      </c>
      <c r="D185" s="6" t="s">
        <v>440</v>
      </c>
      <c r="E185" s="6" t="s">
        <v>93</v>
      </c>
      <c r="F185" s="6"/>
      <c r="G185" s="142">
        <f>G186</f>
        <v>12.8</v>
      </c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66"/>
      <c r="Y185" s="58"/>
    </row>
    <row r="186" spans="1:25" ht="16.5" outlineLevel="6" thickBot="1">
      <c r="A186" s="85" t="s">
        <v>100</v>
      </c>
      <c r="B186" s="89">
        <v>951</v>
      </c>
      <c r="C186" s="90" t="s">
        <v>67</v>
      </c>
      <c r="D186" s="90" t="s">
        <v>440</v>
      </c>
      <c r="E186" s="90" t="s">
        <v>95</v>
      </c>
      <c r="F186" s="111"/>
      <c r="G186" s="138">
        <v>12.8</v>
      </c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66"/>
      <c r="Y186" s="58"/>
    </row>
    <row r="187" spans="1:25" ht="16.5" outlineLevel="6" thickBot="1">
      <c r="A187" s="113" t="s">
        <v>145</v>
      </c>
      <c r="B187" s="127">
        <v>951</v>
      </c>
      <c r="C187" s="39" t="s">
        <v>146</v>
      </c>
      <c r="D187" s="39" t="s">
        <v>243</v>
      </c>
      <c r="E187" s="39" t="s">
        <v>5</v>
      </c>
      <c r="F187" s="114"/>
      <c r="G187" s="115">
        <f>G188</f>
        <v>1943.634</v>
      </c>
      <c r="H187" s="34">
        <f aca="true" t="shared" si="21" ref="H187:X187">H193</f>
        <v>0</v>
      </c>
      <c r="I187" s="34">
        <f t="shared" si="21"/>
        <v>0</v>
      </c>
      <c r="J187" s="34">
        <f t="shared" si="21"/>
        <v>0</v>
      </c>
      <c r="K187" s="34">
        <f t="shared" si="21"/>
        <v>0</v>
      </c>
      <c r="L187" s="34">
        <f t="shared" si="21"/>
        <v>0</v>
      </c>
      <c r="M187" s="34">
        <f t="shared" si="21"/>
        <v>0</v>
      </c>
      <c r="N187" s="34">
        <f t="shared" si="21"/>
        <v>0</v>
      </c>
      <c r="O187" s="34">
        <f t="shared" si="21"/>
        <v>0</v>
      </c>
      <c r="P187" s="34">
        <f t="shared" si="21"/>
        <v>0</v>
      </c>
      <c r="Q187" s="34">
        <f t="shared" si="21"/>
        <v>0</v>
      </c>
      <c r="R187" s="34">
        <f t="shared" si="21"/>
        <v>0</v>
      </c>
      <c r="S187" s="34">
        <f t="shared" si="21"/>
        <v>0</v>
      </c>
      <c r="T187" s="34">
        <f t="shared" si="21"/>
        <v>0</v>
      </c>
      <c r="U187" s="34">
        <f t="shared" si="21"/>
        <v>0</v>
      </c>
      <c r="V187" s="34">
        <f t="shared" si="21"/>
        <v>0</v>
      </c>
      <c r="W187" s="34">
        <f t="shared" si="21"/>
        <v>0</v>
      </c>
      <c r="X187" s="67">
        <f t="shared" si="21"/>
        <v>1027.32</v>
      </c>
      <c r="Y187" s="58" t="e">
        <f>X187/G169*100</f>
        <v>#DIV/0!</v>
      </c>
    </row>
    <row r="188" spans="1:25" ht="16.5" outlineLevel="6" thickBot="1">
      <c r="A188" s="30" t="s">
        <v>78</v>
      </c>
      <c r="B188" s="19">
        <v>951</v>
      </c>
      <c r="C188" s="9" t="s">
        <v>79</v>
      </c>
      <c r="D188" s="9" t="s">
        <v>243</v>
      </c>
      <c r="E188" s="9" t="s">
        <v>5</v>
      </c>
      <c r="F188" s="116" t="s">
        <v>5</v>
      </c>
      <c r="G188" s="31">
        <f>G189</f>
        <v>1943.634</v>
      </c>
      <c r="H188" s="54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80"/>
      <c r="Y188" s="58"/>
    </row>
    <row r="189" spans="1:25" ht="32.25" outlineLevel="6" thickBot="1">
      <c r="A189" s="108" t="s">
        <v>131</v>
      </c>
      <c r="B189" s="19">
        <v>951</v>
      </c>
      <c r="C189" s="11" t="s">
        <v>79</v>
      </c>
      <c r="D189" s="11" t="s">
        <v>244</v>
      </c>
      <c r="E189" s="11" t="s">
        <v>5</v>
      </c>
      <c r="F189" s="117"/>
      <c r="G189" s="32">
        <f>G190</f>
        <v>1943.634</v>
      </c>
      <c r="H189" s="54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80"/>
      <c r="Y189" s="58"/>
    </row>
    <row r="190" spans="1:25" ht="32.25" outlineLevel="6" thickBot="1">
      <c r="A190" s="108" t="s">
        <v>132</v>
      </c>
      <c r="B190" s="19">
        <v>951</v>
      </c>
      <c r="C190" s="11" t="s">
        <v>79</v>
      </c>
      <c r="D190" s="11" t="s">
        <v>245</v>
      </c>
      <c r="E190" s="11" t="s">
        <v>5</v>
      </c>
      <c r="F190" s="117"/>
      <c r="G190" s="32">
        <f>G191</f>
        <v>1943.634</v>
      </c>
      <c r="H190" s="54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80"/>
      <c r="Y190" s="58"/>
    </row>
    <row r="191" spans="1:25" ht="32.25" outlineLevel="6" thickBot="1">
      <c r="A191" s="86" t="s">
        <v>38</v>
      </c>
      <c r="B191" s="87">
        <v>951</v>
      </c>
      <c r="C191" s="88" t="s">
        <v>79</v>
      </c>
      <c r="D191" s="88" t="s">
        <v>260</v>
      </c>
      <c r="E191" s="88" t="s">
        <v>5</v>
      </c>
      <c r="F191" s="118" t="s">
        <v>5</v>
      </c>
      <c r="G191" s="35">
        <f>G192</f>
        <v>1943.634</v>
      </c>
      <c r="H191" s="54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80"/>
      <c r="Y191" s="58"/>
    </row>
    <row r="192" spans="1:25" ht="16.5" outlineLevel="6" thickBot="1">
      <c r="A192" s="33" t="s">
        <v>112</v>
      </c>
      <c r="B192" s="129">
        <v>951</v>
      </c>
      <c r="C192" s="6" t="s">
        <v>79</v>
      </c>
      <c r="D192" s="6" t="s">
        <v>260</v>
      </c>
      <c r="E192" s="6" t="s">
        <v>111</v>
      </c>
      <c r="F192" s="112" t="s">
        <v>147</v>
      </c>
      <c r="G192" s="171">
        <v>1943.634</v>
      </c>
      <c r="H192" s="54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80"/>
      <c r="Y192" s="58"/>
    </row>
    <row r="193" spans="1:25" ht="32.25" outlineLevel="6" thickBot="1">
      <c r="A193" s="105" t="s">
        <v>52</v>
      </c>
      <c r="B193" s="18">
        <v>951</v>
      </c>
      <c r="C193" s="14" t="s">
        <v>51</v>
      </c>
      <c r="D193" s="14" t="s">
        <v>243</v>
      </c>
      <c r="E193" s="14" t="s">
        <v>5</v>
      </c>
      <c r="F193" s="14"/>
      <c r="G193" s="15">
        <f aca="true" t="shared" si="22" ref="G193:G198">G194</f>
        <v>40.536</v>
      </c>
      <c r="H193" s="27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44"/>
      <c r="X193" s="64">
        <v>1027.32</v>
      </c>
      <c r="Y193" s="58">
        <f aca="true" t="shared" si="23" ref="Y193:Y198">X193/G187*100</f>
        <v>52.85563022667847</v>
      </c>
    </row>
    <row r="194" spans="1:25" ht="18" customHeight="1" outlineLevel="6" thickBot="1">
      <c r="A194" s="8" t="s">
        <v>31</v>
      </c>
      <c r="B194" s="19">
        <v>951</v>
      </c>
      <c r="C194" s="9" t="s">
        <v>10</v>
      </c>
      <c r="D194" s="9" t="s">
        <v>243</v>
      </c>
      <c r="E194" s="9" t="s">
        <v>5</v>
      </c>
      <c r="F194" s="9"/>
      <c r="G194" s="10">
        <f t="shared" si="22"/>
        <v>40.536</v>
      </c>
      <c r="H194" s="29" t="e">
        <f>H195+#REF!</f>
        <v>#REF!</v>
      </c>
      <c r="I194" s="29" t="e">
        <f>I195+#REF!</f>
        <v>#REF!</v>
      </c>
      <c r="J194" s="29" t="e">
        <f>J195+#REF!</f>
        <v>#REF!</v>
      </c>
      <c r="K194" s="29" t="e">
        <f>K195+#REF!</f>
        <v>#REF!</v>
      </c>
      <c r="L194" s="29" t="e">
        <f>L195+#REF!</f>
        <v>#REF!</v>
      </c>
      <c r="M194" s="29" t="e">
        <f>M195+#REF!</f>
        <v>#REF!</v>
      </c>
      <c r="N194" s="29" t="e">
        <f>N195+#REF!</f>
        <v>#REF!</v>
      </c>
      <c r="O194" s="29" t="e">
        <f>O195+#REF!</f>
        <v>#REF!</v>
      </c>
      <c r="P194" s="29" t="e">
        <f>P195+#REF!</f>
        <v>#REF!</v>
      </c>
      <c r="Q194" s="29" t="e">
        <f>Q195+#REF!</f>
        <v>#REF!</v>
      </c>
      <c r="R194" s="29" t="e">
        <f>R195+#REF!</f>
        <v>#REF!</v>
      </c>
      <c r="S194" s="29" t="e">
        <f>S195+#REF!</f>
        <v>#REF!</v>
      </c>
      <c r="T194" s="29" t="e">
        <f>T195+#REF!</f>
        <v>#REF!</v>
      </c>
      <c r="U194" s="29" t="e">
        <f>U195+#REF!</f>
        <v>#REF!</v>
      </c>
      <c r="V194" s="29" t="e">
        <f>V195+#REF!</f>
        <v>#REF!</v>
      </c>
      <c r="W194" s="29" t="e">
        <f>W195+#REF!</f>
        <v>#REF!</v>
      </c>
      <c r="X194" s="71" t="e">
        <f>X195+#REF!</f>
        <v>#REF!</v>
      </c>
      <c r="Y194" s="58" t="e">
        <f t="shared" si="23"/>
        <v>#REF!</v>
      </c>
    </row>
    <row r="195" spans="1:25" ht="34.5" customHeight="1" outlineLevel="3" thickBot="1">
      <c r="A195" s="108" t="s">
        <v>131</v>
      </c>
      <c r="B195" s="19">
        <v>951</v>
      </c>
      <c r="C195" s="9" t="s">
        <v>10</v>
      </c>
      <c r="D195" s="9" t="s">
        <v>244</v>
      </c>
      <c r="E195" s="9" t="s">
        <v>5</v>
      </c>
      <c r="F195" s="9"/>
      <c r="G195" s="10">
        <f t="shared" si="22"/>
        <v>40.536</v>
      </c>
      <c r="H195" s="31">
        <f aca="true" t="shared" si="24" ref="H195:X197">H196</f>
        <v>0</v>
      </c>
      <c r="I195" s="31">
        <f t="shared" si="24"/>
        <v>0</v>
      </c>
      <c r="J195" s="31">
        <f t="shared" si="24"/>
        <v>0</v>
      </c>
      <c r="K195" s="31">
        <f t="shared" si="24"/>
        <v>0</v>
      </c>
      <c r="L195" s="31">
        <f t="shared" si="24"/>
        <v>0</v>
      </c>
      <c r="M195" s="31">
        <f t="shared" si="24"/>
        <v>0</v>
      </c>
      <c r="N195" s="31">
        <f t="shared" si="24"/>
        <v>0</v>
      </c>
      <c r="O195" s="31">
        <f t="shared" si="24"/>
        <v>0</v>
      </c>
      <c r="P195" s="31">
        <f t="shared" si="24"/>
        <v>0</v>
      </c>
      <c r="Q195" s="31">
        <f t="shared" si="24"/>
        <v>0</v>
      </c>
      <c r="R195" s="31">
        <f t="shared" si="24"/>
        <v>0</v>
      </c>
      <c r="S195" s="31">
        <f t="shared" si="24"/>
        <v>0</v>
      </c>
      <c r="T195" s="31">
        <f t="shared" si="24"/>
        <v>0</v>
      </c>
      <c r="U195" s="31">
        <f t="shared" si="24"/>
        <v>0</v>
      </c>
      <c r="V195" s="31">
        <f t="shared" si="24"/>
        <v>0</v>
      </c>
      <c r="W195" s="31">
        <f t="shared" si="24"/>
        <v>0</v>
      </c>
      <c r="X195" s="65">
        <f t="shared" si="24"/>
        <v>67.348</v>
      </c>
      <c r="Y195" s="58">
        <f t="shared" si="23"/>
        <v>3.465055663772089</v>
      </c>
    </row>
    <row r="196" spans="1:25" ht="18.75" customHeight="1" outlineLevel="3" thickBot="1">
      <c r="A196" s="108" t="s">
        <v>132</v>
      </c>
      <c r="B196" s="19">
        <v>951</v>
      </c>
      <c r="C196" s="11" t="s">
        <v>10</v>
      </c>
      <c r="D196" s="11" t="s">
        <v>245</v>
      </c>
      <c r="E196" s="11" t="s">
        <v>5</v>
      </c>
      <c r="F196" s="11"/>
      <c r="G196" s="12">
        <f t="shared" si="22"/>
        <v>40.536</v>
      </c>
      <c r="H196" s="32">
        <f t="shared" si="24"/>
        <v>0</v>
      </c>
      <c r="I196" s="32">
        <f t="shared" si="24"/>
        <v>0</v>
      </c>
      <c r="J196" s="32">
        <f t="shared" si="24"/>
        <v>0</v>
      </c>
      <c r="K196" s="32">
        <f t="shared" si="24"/>
        <v>0</v>
      </c>
      <c r="L196" s="32">
        <f t="shared" si="24"/>
        <v>0</v>
      </c>
      <c r="M196" s="32">
        <f t="shared" si="24"/>
        <v>0</v>
      </c>
      <c r="N196" s="32">
        <f t="shared" si="24"/>
        <v>0</v>
      </c>
      <c r="O196" s="32">
        <f t="shared" si="24"/>
        <v>0</v>
      </c>
      <c r="P196" s="32">
        <f t="shared" si="24"/>
        <v>0</v>
      </c>
      <c r="Q196" s="32">
        <f t="shared" si="24"/>
        <v>0</v>
      </c>
      <c r="R196" s="32">
        <f t="shared" si="24"/>
        <v>0</v>
      </c>
      <c r="S196" s="32">
        <f t="shared" si="24"/>
        <v>0</v>
      </c>
      <c r="T196" s="32">
        <f t="shared" si="24"/>
        <v>0</v>
      </c>
      <c r="U196" s="32">
        <f t="shared" si="24"/>
        <v>0</v>
      </c>
      <c r="V196" s="32">
        <f t="shared" si="24"/>
        <v>0</v>
      </c>
      <c r="W196" s="32">
        <f t="shared" si="24"/>
        <v>0</v>
      </c>
      <c r="X196" s="66">
        <f t="shared" si="24"/>
        <v>67.348</v>
      </c>
      <c r="Y196" s="58">
        <f t="shared" si="23"/>
        <v>3.465055663772089</v>
      </c>
    </row>
    <row r="197" spans="1:25" ht="33.75" customHeight="1" outlineLevel="4" thickBot="1">
      <c r="A197" s="91" t="s">
        <v>148</v>
      </c>
      <c r="B197" s="87">
        <v>951</v>
      </c>
      <c r="C197" s="88" t="s">
        <v>10</v>
      </c>
      <c r="D197" s="88" t="s">
        <v>261</v>
      </c>
      <c r="E197" s="88" t="s">
        <v>5</v>
      </c>
      <c r="F197" s="88"/>
      <c r="G197" s="16">
        <f t="shared" si="22"/>
        <v>40.536</v>
      </c>
      <c r="H197" s="34">
        <f t="shared" si="24"/>
        <v>0</v>
      </c>
      <c r="I197" s="34">
        <f t="shared" si="24"/>
        <v>0</v>
      </c>
      <c r="J197" s="34">
        <f t="shared" si="24"/>
        <v>0</v>
      </c>
      <c r="K197" s="34">
        <f t="shared" si="24"/>
        <v>0</v>
      </c>
      <c r="L197" s="34">
        <f t="shared" si="24"/>
        <v>0</v>
      </c>
      <c r="M197" s="34">
        <f t="shared" si="24"/>
        <v>0</v>
      </c>
      <c r="N197" s="34">
        <f t="shared" si="24"/>
        <v>0</v>
      </c>
      <c r="O197" s="34">
        <f t="shared" si="24"/>
        <v>0</v>
      </c>
      <c r="P197" s="34">
        <f t="shared" si="24"/>
        <v>0</v>
      </c>
      <c r="Q197" s="34">
        <f t="shared" si="24"/>
        <v>0</v>
      </c>
      <c r="R197" s="34">
        <f t="shared" si="24"/>
        <v>0</v>
      </c>
      <c r="S197" s="34">
        <f t="shared" si="24"/>
        <v>0</v>
      </c>
      <c r="T197" s="34">
        <f t="shared" si="24"/>
        <v>0</v>
      </c>
      <c r="U197" s="34">
        <f t="shared" si="24"/>
        <v>0</v>
      </c>
      <c r="V197" s="34">
        <f t="shared" si="24"/>
        <v>0</v>
      </c>
      <c r="W197" s="34">
        <f t="shared" si="24"/>
        <v>0</v>
      </c>
      <c r="X197" s="67">
        <f t="shared" si="24"/>
        <v>67.348</v>
      </c>
      <c r="Y197" s="58">
        <f t="shared" si="23"/>
        <v>3.465055663772089</v>
      </c>
    </row>
    <row r="198" spans="1:25" ht="17.25" customHeight="1" outlineLevel="5" thickBot="1">
      <c r="A198" s="5" t="s">
        <v>96</v>
      </c>
      <c r="B198" s="21">
        <v>951</v>
      </c>
      <c r="C198" s="6" t="s">
        <v>10</v>
      </c>
      <c r="D198" s="6" t="s">
        <v>261</v>
      </c>
      <c r="E198" s="6" t="s">
        <v>91</v>
      </c>
      <c r="F198" s="6"/>
      <c r="G198" s="7">
        <f t="shared" si="22"/>
        <v>40.536</v>
      </c>
      <c r="H198" s="26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43"/>
      <c r="X198" s="64">
        <v>67.348</v>
      </c>
      <c r="Y198" s="58">
        <f t="shared" si="23"/>
        <v>3.465055663772089</v>
      </c>
    </row>
    <row r="199" spans="1:25" ht="32.25" outlineLevel="5" thickBot="1">
      <c r="A199" s="85" t="s">
        <v>97</v>
      </c>
      <c r="B199" s="89">
        <v>951</v>
      </c>
      <c r="C199" s="90" t="s">
        <v>10</v>
      </c>
      <c r="D199" s="90" t="s">
        <v>261</v>
      </c>
      <c r="E199" s="90" t="s">
        <v>92</v>
      </c>
      <c r="F199" s="90"/>
      <c r="G199" s="95">
        <v>40.536</v>
      </c>
      <c r="H199" s="54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73"/>
      <c r="Y199" s="58"/>
    </row>
    <row r="200" spans="1:25" ht="19.5" outlineLevel="6" thickBot="1">
      <c r="A200" s="105" t="s">
        <v>50</v>
      </c>
      <c r="B200" s="18">
        <v>951</v>
      </c>
      <c r="C200" s="14" t="s">
        <v>49</v>
      </c>
      <c r="D200" s="14" t="s">
        <v>243</v>
      </c>
      <c r="E200" s="14" t="s">
        <v>5</v>
      </c>
      <c r="F200" s="14"/>
      <c r="G200" s="136">
        <f>G212+G238+G201+G207</f>
        <v>74043.03196000001</v>
      </c>
      <c r="H200" s="29" t="e">
        <f aca="true" t="shared" si="25" ref="H200:X200">H201+H206</f>
        <v>#REF!</v>
      </c>
      <c r="I200" s="29" t="e">
        <f t="shared" si="25"/>
        <v>#REF!</v>
      </c>
      <c r="J200" s="29" t="e">
        <f t="shared" si="25"/>
        <v>#REF!</v>
      </c>
      <c r="K200" s="29" t="e">
        <f t="shared" si="25"/>
        <v>#REF!</v>
      </c>
      <c r="L200" s="29" t="e">
        <f t="shared" si="25"/>
        <v>#REF!</v>
      </c>
      <c r="M200" s="29" t="e">
        <f t="shared" si="25"/>
        <v>#REF!</v>
      </c>
      <c r="N200" s="29" t="e">
        <f t="shared" si="25"/>
        <v>#REF!</v>
      </c>
      <c r="O200" s="29" t="e">
        <f t="shared" si="25"/>
        <v>#REF!</v>
      </c>
      <c r="P200" s="29" t="e">
        <f t="shared" si="25"/>
        <v>#REF!</v>
      </c>
      <c r="Q200" s="29" t="e">
        <f t="shared" si="25"/>
        <v>#REF!</v>
      </c>
      <c r="R200" s="29" t="e">
        <f t="shared" si="25"/>
        <v>#REF!</v>
      </c>
      <c r="S200" s="29" t="e">
        <f t="shared" si="25"/>
        <v>#REF!</v>
      </c>
      <c r="T200" s="29" t="e">
        <f t="shared" si="25"/>
        <v>#REF!</v>
      </c>
      <c r="U200" s="29" t="e">
        <f t="shared" si="25"/>
        <v>#REF!</v>
      </c>
      <c r="V200" s="29" t="e">
        <f t="shared" si="25"/>
        <v>#REF!</v>
      </c>
      <c r="W200" s="29" t="e">
        <f t="shared" si="25"/>
        <v>#REF!</v>
      </c>
      <c r="X200" s="71" t="e">
        <f t="shared" si="25"/>
        <v>#REF!</v>
      </c>
      <c r="Y200" s="58" t="e">
        <f>X200/G194*100</f>
        <v>#REF!</v>
      </c>
    </row>
    <row r="201" spans="1:25" ht="16.5" outlineLevel="6" thickBot="1">
      <c r="A201" s="78" t="s">
        <v>200</v>
      </c>
      <c r="B201" s="19">
        <v>951</v>
      </c>
      <c r="C201" s="9" t="s">
        <v>202</v>
      </c>
      <c r="D201" s="9" t="s">
        <v>243</v>
      </c>
      <c r="E201" s="9" t="s">
        <v>5</v>
      </c>
      <c r="F201" s="9"/>
      <c r="G201" s="137">
        <f>G202</f>
        <v>499.319</v>
      </c>
      <c r="H201" s="31">
        <f aca="true" t="shared" si="26" ref="H201:X202">H202</f>
        <v>0</v>
      </c>
      <c r="I201" s="31">
        <f t="shared" si="26"/>
        <v>0</v>
      </c>
      <c r="J201" s="31">
        <f t="shared" si="26"/>
        <v>0</v>
      </c>
      <c r="K201" s="31">
        <f t="shared" si="26"/>
        <v>0</v>
      </c>
      <c r="L201" s="31">
        <f t="shared" si="26"/>
        <v>0</v>
      </c>
      <c r="M201" s="31">
        <f t="shared" si="26"/>
        <v>0</v>
      </c>
      <c r="N201" s="31">
        <f t="shared" si="26"/>
        <v>0</v>
      </c>
      <c r="O201" s="31">
        <f t="shared" si="26"/>
        <v>0</v>
      </c>
      <c r="P201" s="31">
        <f t="shared" si="26"/>
        <v>0</v>
      </c>
      <c r="Q201" s="31">
        <f t="shared" si="26"/>
        <v>0</v>
      </c>
      <c r="R201" s="31">
        <f t="shared" si="26"/>
        <v>0</v>
      </c>
      <c r="S201" s="31">
        <f t="shared" si="26"/>
        <v>0</v>
      </c>
      <c r="T201" s="31">
        <f t="shared" si="26"/>
        <v>0</v>
      </c>
      <c r="U201" s="31">
        <f t="shared" si="26"/>
        <v>0</v>
      </c>
      <c r="V201" s="31">
        <f t="shared" si="26"/>
        <v>0</v>
      </c>
      <c r="W201" s="31">
        <f t="shared" si="26"/>
        <v>0</v>
      </c>
      <c r="X201" s="65">
        <f t="shared" si="26"/>
        <v>0</v>
      </c>
      <c r="Y201" s="58">
        <f>X201/G195*100</f>
        <v>0</v>
      </c>
    </row>
    <row r="202" spans="1:25" ht="32.25" outlineLevel="6" thickBot="1">
      <c r="A202" s="108" t="s">
        <v>131</v>
      </c>
      <c r="B202" s="19">
        <v>951</v>
      </c>
      <c r="C202" s="9" t="s">
        <v>202</v>
      </c>
      <c r="D202" s="9" t="s">
        <v>244</v>
      </c>
      <c r="E202" s="9" t="s">
        <v>5</v>
      </c>
      <c r="F202" s="9"/>
      <c r="G202" s="137">
        <f>G203</f>
        <v>499.319</v>
      </c>
      <c r="H202" s="32">
        <f t="shared" si="26"/>
        <v>0</v>
      </c>
      <c r="I202" s="32">
        <f t="shared" si="26"/>
        <v>0</v>
      </c>
      <c r="J202" s="32">
        <f t="shared" si="26"/>
        <v>0</v>
      </c>
      <c r="K202" s="32">
        <f t="shared" si="26"/>
        <v>0</v>
      </c>
      <c r="L202" s="32">
        <f t="shared" si="26"/>
        <v>0</v>
      </c>
      <c r="M202" s="32">
        <f t="shared" si="26"/>
        <v>0</v>
      </c>
      <c r="N202" s="32">
        <f t="shared" si="26"/>
        <v>0</v>
      </c>
      <c r="O202" s="32">
        <f t="shared" si="26"/>
        <v>0</v>
      </c>
      <c r="P202" s="32">
        <f t="shared" si="26"/>
        <v>0</v>
      </c>
      <c r="Q202" s="32">
        <f t="shared" si="26"/>
        <v>0</v>
      </c>
      <c r="R202" s="32">
        <f t="shared" si="26"/>
        <v>0</v>
      </c>
      <c r="S202" s="32">
        <f t="shared" si="26"/>
        <v>0</v>
      </c>
      <c r="T202" s="32">
        <f t="shared" si="26"/>
        <v>0</v>
      </c>
      <c r="U202" s="32">
        <f t="shared" si="26"/>
        <v>0</v>
      </c>
      <c r="V202" s="32">
        <f t="shared" si="26"/>
        <v>0</v>
      </c>
      <c r="W202" s="32">
        <f t="shared" si="26"/>
        <v>0</v>
      </c>
      <c r="X202" s="66">
        <f t="shared" si="26"/>
        <v>0</v>
      </c>
      <c r="Y202" s="58">
        <f>X202/G196*100</f>
        <v>0</v>
      </c>
    </row>
    <row r="203" spans="1:25" ht="32.25" outlineLevel="6" thickBot="1">
      <c r="A203" s="108" t="s">
        <v>132</v>
      </c>
      <c r="B203" s="19">
        <v>951</v>
      </c>
      <c r="C203" s="9" t="s">
        <v>202</v>
      </c>
      <c r="D203" s="9" t="s">
        <v>245</v>
      </c>
      <c r="E203" s="9" t="s">
        <v>5</v>
      </c>
      <c r="F203" s="9"/>
      <c r="G203" s="137">
        <f>G204</f>
        <v>499.319</v>
      </c>
      <c r="H203" s="26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43"/>
      <c r="X203" s="64">
        <v>0</v>
      </c>
      <c r="Y203" s="58">
        <f>X203/G197*100</f>
        <v>0</v>
      </c>
    </row>
    <row r="204" spans="1:25" ht="48" outlineLevel="6" thickBot="1">
      <c r="A204" s="110" t="s">
        <v>201</v>
      </c>
      <c r="B204" s="87">
        <v>951</v>
      </c>
      <c r="C204" s="88" t="s">
        <v>202</v>
      </c>
      <c r="D204" s="88" t="s">
        <v>262</v>
      </c>
      <c r="E204" s="88" t="s">
        <v>5</v>
      </c>
      <c r="F204" s="88"/>
      <c r="G204" s="139">
        <f>G205</f>
        <v>499.319</v>
      </c>
      <c r="H204" s="54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73"/>
      <c r="Y204" s="58"/>
    </row>
    <row r="205" spans="1:25" ht="18.75" customHeight="1" outlineLevel="6" thickBot="1">
      <c r="A205" s="5" t="s">
        <v>96</v>
      </c>
      <c r="B205" s="21">
        <v>951</v>
      </c>
      <c r="C205" s="6" t="s">
        <v>202</v>
      </c>
      <c r="D205" s="6" t="s">
        <v>262</v>
      </c>
      <c r="E205" s="6" t="s">
        <v>91</v>
      </c>
      <c r="F205" s="6"/>
      <c r="G205" s="142">
        <f>G206</f>
        <v>499.319</v>
      </c>
      <c r="H205" s="54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73"/>
      <c r="Y205" s="58"/>
    </row>
    <row r="206" spans="1:25" ht="32.25" outlineLevel="3" thickBot="1">
      <c r="A206" s="85" t="s">
        <v>97</v>
      </c>
      <c r="B206" s="89">
        <v>951</v>
      </c>
      <c r="C206" s="90" t="s">
        <v>202</v>
      </c>
      <c r="D206" s="90" t="s">
        <v>262</v>
      </c>
      <c r="E206" s="90" t="s">
        <v>92</v>
      </c>
      <c r="F206" s="90"/>
      <c r="G206" s="138">
        <v>499.319</v>
      </c>
      <c r="H206" s="31" t="e">
        <f>H225+H231+H248+#REF!</f>
        <v>#REF!</v>
      </c>
      <c r="I206" s="31" t="e">
        <f>I225+I231+I248+#REF!</f>
        <v>#REF!</v>
      </c>
      <c r="J206" s="31" t="e">
        <f>J225+J231+J248+#REF!</f>
        <v>#REF!</v>
      </c>
      <c r="K206" s="31" t="e">
        <f>K225+K231+K248+#REF!</f>
        <v>#REF!</v>
      </c>
      <c r="L206" s="31" t="e">
        <f>L225+L231+L248+#REF!</f>
        <v>#REF!</v>
      </c>
      <c r="M206" s="31" t="e">
        <f>M225+M231+M248+#REF!</f>
        <v>#REF!</v>
      </c>
      <c r="N206" s="31" t="e">
        <f>N225+N231+N248+#REF!</f>
        <v>#REF!</v>
      </c>
      <c r="O206" s="31" t="e">
        <f>O225+O231+O248+#REF!</f>
        <v>#REF!</v>
      </c>
      <c r="P206" s="31" t="e">
        <f>P225+P231+P248+#REF!</f>
        <v>#REF!</v>
      </c>
      <c r="Q206" s="31" t="e">
        <f>Q225+Q231+Q248+#REF!</f>
        <v>#REF!</v>
      </c>
      <c r="R206" s="31" t="e">
        <f>R225+R231+R248+#REF!</f>
        <v>#REF!</v>
      </c>
      <c r="S206" s="31" t="e">
        <f>S225+S231+S248+#REF!</f>
        <v>#REF!</v>
      </c>
      <c r="T206" s="31" t="e">
        <f>T225+T231+T248+#REF!</f>
        <v>#REF!</v>
      </c>
      <c r="U206" s="31" t="e">
        <f>U225+U231+U248+#REF!</f>
        <v>#REF!</v>
      </c>
      <c r="V206" s="31" t="e">
        <f>V225+V231+V248+#REF!</f>
        <v>#REF!</v>
      </c>
      <c r="W206" s="31" t="e">
        <f>W225+W231+W248+#REF!</f>
        <v>#REF!</v>
      </c>
      <c r="X206" s="65" t="e">
        <f>X225+X231+X248+#REF!</f>
        <v>#REF!</v>
      </c>
      <c r="Y206" s="58" t="e">
        <f>X206/G200*100</f>
        <v>#REF!</v>
      </c>
    </row>
    <row r="207" spans="1:25" ht="16.5" outlineLevel="3" thickBot="1">
      <c r="A207" s="108" t="s">
        <v>365</v>
      </c>
      <c r="B207" s="19">
        <v>951</v>
      </c>
      <c r="C207" s="9" t="s">
        <v>367</v>
      </c>
      <c r="D207" s="9" t="s">
        <v>243</v>
      </c>
      <c r="E207" s="9" t="s">
        <v>5</v>
      </c>
      <c r="F207" s="9"/>
      <c r="G207" s="137">
        <f>G208</f>
        <v>3.223</v>
      </c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65"/>
      <c r="Y207" s="58"/>
    </row>
    <row r="208" spans="1:25" ht="32.25" outlineLevel="3" thickBot="1">
      <c r="A208" s="108" t="s">
        <v>131</v>
      </c>
      <c r="B208" s="19">
        <v>951</v>
      </c>
      <c r="C208" s="9" t="s">
        <v>367</v>
      </c>
      <c r="D208" s="9" t="s">
        <v>245</v>
      </c>
      <c r="E208" s="9" t="s">
        <v>5</v>
      </c>
      <c r="F208" s="9"/>
      <c r="G208" s="137">
        <f>G209</f>
        <v>3.223</v>
      </c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65"/>
      <c r="Y208" s="58"/>
    </row>
    <row r="209" spans="1:25" ht="79.5" outlineLevel="3" thickBot="1">
      <c r="A209" s="91" t="s">
        <v>366</v>
      </c>
      <c r="B209" s="87">
        <v>951</v>
      </c>
      <c r="C209" s="88" t="s">
        <v>367</v>
      </c>
      <c r="D209" s="88" t="s">
        <v>368</v>
      </c>
      <c r="E209" s="88" t="s">
        <v>5</v>
      </c>
      <c r="F209" s="88"/>
      <c r="G209" s="139">
        <f>G210</f>
        <v>3.223</v>
      </c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65"/>
      <c r="Y209" s="58"/>
    </row>
    <row r="210" spans="1:25" ht="32.25" outlineLevel="3" thickBot="1">
      <c r="A210" s="5" t="s">
        <v>96</v>
      </c>
      <c r="B210" s="21">
        <v>951</v>
      </c>
      <c r="C210" s="6" t="s">
        <v>367</v>
      </c>
      <c r="D210" s="6" t="s">
        <v>368</v>
      </c>
      <c r="E210" s="6" t="s">
        <v>91</v>
      </c>
      <c r="F210" s="6"/>
      <c r="G210" s="142">
        <f>G211</f>
        <v>3.223</v>
      </c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65"/>
      <c r="Y210" s="58"/>
    </row>
    <row r="211" spans="1:25" ht="32.25" outlineLevel="3" thickBot="1">
      <c r="A211" s="85" t="s">
        <v>97</v>
      </c>
      <c r="B211" s="89">
        <v>951</v>
      </c>
      <c r="C211" s="90" t="s">
        <v>367</v>
      </c>
      <c r="D211" s="90" t="s">
        <v>368</v>
      </c>
      <c r="E211" s="90" t="s">
        <v>92</v>
      </c>
      <c r="F211" s="90"/>
      <c r="G211" s="138">
        <v>3.223</v>
      </c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65"/>
      <c r="Y211" s="58"/>
    </row>
    <row r="212" spans="1:25" ht="16.5" outlineLevel="3" thickBot="1">
      <c r="A212" s="108" t="s">
        <v>149</v>
      </c>
      <c r="B212" s="19">
        <v>951</v>
      </c>
      <c r="C212" s="9" t="s">
        <v>55</v>
      </c>
      <c r="D212" s="9" t="s">
        <v>243</v>
      </c>
      <c r="E212" s="9" t="s">
        <v>5</v>
      </c>
      <c r="F212" s="9"/>
      <c r="G212" s="10">
        <f>G220+G213</f>
        <v>68408.92063000001</v>
      </c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65"/>
      <c r="Y212" s="58"/>
    </row>
    <row r="213" spans="1:25" ht="32.25" outlineLevel="3" thickBot="1">
      <c r="A213" s="8" t="s">
        <v>359</v>
      </c>
      <c r="B213" s="19">
        <v>951</v>
      </c>
      <c r="C213" s="11" t="s">
        <v>55</v>
      </c>
      <c r="D213" s="9" t="s">
        <v>264</v>
      </c>
      <c r="E213" s="9" t="s">
        <v>5</v>
      </c>
      <c r="F213" s="9"/>
      <c r="G213" s="137">
        <f>G214+G217</f>
        <v>10229</v>
      </c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65"/>
      <c r="Y213" s="58"/>
    </row>
    <row r="214" spans="1:25" ht="111" outlineLevel="3" thickBot="1">
      <c r="A214" s="91" t="s">
        <v>346</v>
      </c>
      <c r="B214" s="87">
        <v>951</v>
      </c>
      <c r="C214" s="88" t="s">
        <v>55</v>
      </c>
      <c r="D214" s="88" t="s">
        <v>348</v>
      </c>
      <c r="E214" s="88" t="s">
        <v>5</v>
      </c>
      <c r="F214" s="88"/>
      <c r="G214" s="139">
        <f>G215</f>
        <v>2229</v>
      </c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65"/>
      <c r="Y214" s="58"/>
    </row>
    <row r="215" spans="1:25" ht="32.25" customHeight="1" outlineLevel="3" thickBot="1">
      <c r="A215" s="5" t="s">
        <v>326</v>
      </c>
      <c r="B215" s="21">
        <v>951</v>
      </c>
      <c r="C215" s="6" t="s">
        <v>55</v>
      </c>
      <c r="D215" s="6" t="s">
        <v>348</v>
      </c>
      <c r="E215" s="6" t="s">
        <v>341</v>
      </c>
      <c r="F215" s="6"/>
      <c r="G215" s="142">
        <f>G216</f>
        <v>2229</v>
      </c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65"/>
      <c r="Y215" s="58"/>
    </row>
    <row r="216" spans="1:25" ht="35.25" customHeight="1" outlineLevel="3" thickBot="1">
      <c r="A216" s="85" t="s">
        <v>326</v>
      </c>
      <c r="B216" s="89">
        <v>951</v>
      </c>
      <c r="C216" s="90" t="s">
        <v>55</v>
      </c>
      <c r="D216" s="90" t="s">
        <v>348</v>
      </c>
      <c r="E216" s="90" t="s">
        <v>328</v>
      </c>
      <c r="F216" s="90"/>
      <c r="G216" s="138">
        <v>2229</v>
      </c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65"/>
      <c r="Y216" s="58"/>
    </row>
    <row r="217" spans="1:25" ht="110.25" customHeight="1" outlineLevel="3" thickBot="1">
      <c r="A217" s="91" t="s">
        <v>347</v>
      </c>
      <c r="B217" s="87">
        <v>951</v>
      </c>
      <c r="C217" s="88" t="s">
        <v>55</v>
      </c>
      <c r="D217" s="88" t="s">
        <v>349</v>
      </c>
      <c r="E217" s="88" t="s">
        <v>5</v>
      </c>
      <c r="F217" s="88"/>
      <c r="G217" s="139">
        <f>G218</f>
        <v>8000</v>
      </c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65"/>
      <c r="Y217" s="58"/>
    </row>
    <row r="218" spans="1:25" ht="35.25" customHeight="1" outlineLevel="3" thickBot="1">
      <c r="A218" s="5" t="s">
        <v>326</v>
      </c>
      <c r="B218" s="21">
        <v>951</v>
      </c>
      <c r="C218" s="6" t="s">
        <v>55</v>
      </c>
      <c r="D218" s="6" t="s">
        <v>349</v>
      </c>
      <c r="E218" s="6" t="s">
        <v>341</v>
      </c>
      <c r="F218" s="6"/>
      <c r="G218" s="142">
        <f>G219</f>
        <v>8000</v>
      </c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65"/>
      <c r="Y218" s="58"/>
    </row>
    <row r="219" spans="1:25" ht="35.25" customHeight="1" outlineLevel="3" thickBot="1">
      <c r="A219" s="85" t="s">
        <v>326</v>
      </c>
      <c r="B219" s="89">
        <v>951</v>
      </c>
      <c r="C219" s="90" t="s">
        <v>55</v>
      </c>
      <c r="D219" s="90" t="s">
        <v>349</v>
      </c>
      <c r="E219" s="90" t="s">
        <v>328</v>
      </c>
      <c r="F219" s="90"/>
      <c r="G219" s="138">
        <v>8000</v>
      </c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65"/>
      <c r="Y219" s="58"/>
    </row>
    <row r="220" spans="1:25" ht="32.25" outlineLevel="3" thickBot="1">
      <c r="A220" s="8" t="s">
        <v>215</v>
      </c>
      <c r="B220" s="19">
        <v>951</v>
      </c>
      <c r="C220" s="11" t="s">
        <v>55</v>
      </c>
      <c r="D220" s="11" t="s">
        <v>263</v>
      </c>
      <c r="E220" s="11" t="s">
        <v>5</v>
      </c>
      <c r="F220" s="11"/>
      <c r="G220" s="12">
        <f>G221+G224+G230+G232+G235+G227</f>
        <v>58179.92063</v>
      </c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65"/>
      <c r="Y220" s="58"/>
    </row>
    <row r="221" spans="1:25" ht="47.25" customHeight="1" outlineLevel="3" thickBot="1">
      <c r="A221" s="91" t="s">
        <v>150</v>
      </c>
      <c r="B221" s="87">
        <v>951</v>
      </c>
      <c r="C221" s="88" t="s">
        <v>55</v>
      </c>
      <c r="D221" s="88" t="s">
        <v>441</v>
      </c>
      <c r="E221" s="88" t="s">
        <v>5</v>
      </c>
      <c r="F221" s="88"/>
      <c r="G221" s="16">
        <f>G222</f>
        <v>0</v>
      </c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65"/>
      <c r="Y221" s="58"/>
    </row>
    <row r="222" spans="1:25" ht="19.5" customHeight="1" outlineLevel="3" thickBot="1">
      <c r="A222" s="5" t="s">
        <v>96</v>
      </c>
      <c r="B222" s="21">
        <v>951</v>
      </c>
      <c r="C222" s="6" t="s">
        <v>55</v>
      </c>
      <c r="D222" s="6" t="s">
        <v>441</v>
      </c>
      <c r="E222" s="6" t="s">
        <v>91</v>
      </c>
      <c r="F222" s="6"/>
      <c r="G222" s="7">
        <f>G223</f>
        <v>0</v>
      </c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65"/>
      <c r="Y222" s="58"/>
    </row>
    <row r="223" spans="1:25" ht="32.25" outlineLevel="3" thickBot="1">
      <c r="A223" s="85" t="s">
        <v>97</v>
      </c>
      <c r="B223" s="89">
        <v>951</v>
      </c>
      <c r="C223" s="90" t="s">
        <v>55</v>
      </c>
      <c r="D223" s="90" t="s">
        <v>441</v>
      </c>
      <c r="E223" s="90" t="s">
        <v>92</v>
      </c>
      <c r="F223" s="90"/>
      <c r="G223" s="95">
        <v>0</v>
      </c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65"/>
      <c r="Y223" s="58"/>
    </row>
    <row r="224" spans="1:25" ht="63.75" outlineLevel="3" thickBot="1">
      <c r="A224" s="91" t="s">
        <v>429</v>
      </c>
      <c r="B224" s="87">
        <v>951</v>
      </c>
      <c r="C224" s="88" t="s">
        <v>55</v>
      </c>
      <c r="D224" s="88" t="s">
        <v>442</v>
      </c>
      <c r="E224" s="88" t="s">
        <v>5</v>
      </c>
      <c r="F224" s="88"/>
      <c r="G224" s="139">
        <f>G225</f>
        <v>9349.86</v>
      </c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65"/>
      <c r="Y224" s="58"/>
    </row>
    <row r="225" spans="1:25" ht="18.75" customHeight="1" outlineLevel="4" thickBot="1">
      <c r="A225" s="5" t="s">
        <v>96</v>
      </c>
      <c r="B225" s="21">
        <v>951</v>
      </c>
      <c r="C225" s="6" t="s">
        <v>55</v>
      </c>
      <c r="D225" s="6" t="s">
        <v>442</v>
      </c>
      <c r="E225" s="6" t="s">
        <v>91</v>
      </c>
      <c r="F225" s="6"/>
      <c r="G225" s="142">
        <f>G226</f>
        <v>9349.86</v>
      </c>
      <c r="H225" s="32">
        <f aca="true" t="shared" si="27" ref="H225:X225">H226</f>
        <v>0</v>
      </c>
      <c r="I225" s="32">
        <f t="shared" si="27"/>
        <v>0</v>
      </c>
      <c r="J225" s="32">
        <f t="shared" si="27"/>
        <v>0</v>
      </c>
      <c r="K225" s="32">
        <f t="shared" si="27"/>
        <v>0</v>
      </c>
      <c r="L225" s="32">
        <f t="shared" si="27"/>
        <v>0</v>
      </c>
      <c r="M225" s="32">
        <f t="shared" si="27"/>
        <v>0</v>
      </c>
      <c r="N225" s="32">
        <f t="shared" si="27"/>
        <v>0</v>
      </c>
      <c r="O225" s="32">
        <f t="shared" si="27"/>
        <v>0</v>
      </c>
      <c r="P225" s="32">
        <f t="shared" si="27"/>
        <v>0</v>
      </c>
      <c r="Q225" s="32">
        <f t="shared" si="27"/>
        <v>0</v>
      </c>
      <c r="R225" s="32">
        <f t="shared" si="27"/>
        <v>0</v>
      </c>
      <c r="S225" s="32">
        <f t="shared" si="27"/>
        <v>0</v>
      </c>
      <c r="T225" s="32">
        <f t="shared" si="27"/>
        <v>0</v>
      </c>
      <c r="U225" s="32">
        <f t="shared" si="27"/>
        <v>0</v>
      </c>
      <c r="V225" s="32">
        <f t="shared" si="27"/>
        <v>0</v>
      </c>
      <c r="W225" s="32">
        <f t="shared" si="27"/>
        <v>0</v>
      </c>
      <c r="X225" s="66">
        <f t="shared" si="27"/>
        <v>2675.999</v>
      </c>
      <c r="Y225" s="58">
        <f>X225/G212*100</f>
        <v>3.9117690724482337</v>
      </c>
    </row>
    <row r="226" spans="1:25" ht="32.25" outlineLevel="5" thickBot="1">
      <c r="A226" s="85" t="s">
        <v>97</v>
      </c>
      <c r="B226" s="89">
        <v>951</v>
      </c>
      <c r="C226" s="90" t="s">
        <v>55</v>
      </c>
      <c r="D226" s="90" t="s">
        <v>442</v>
      </c>
      <c r="E226" s="90" t="s">
        <v>92</v>
      </c>
      <c r="F226" s="90"/>
      <c r="G226" s="95">
        <v>9349.86</v>
      </c>
      <c r="H226" s="26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43"/>
      <c r="X226" s="64">
        <v>2675.999</v>
      </c>
      <c r="Y226" s="58">
        <f>X226/G220*100</f>
        <v>4.599523290893152</v>
      </c>
    </row>
    <row r="227" spans="1:25" ht="48" outlineLevel="5" thickBot="1">
      <c r="A227" s="91" t="s">
        <v>428</v>
      </c>
      <c r="B227" s="87">
        <v>951</v>
      </c>
      <c r="C227" s="88" t="s">
        <v>55</v>
      </c>
      <c r="D227" s="88" t="s">
        <v>443</v>
      </c>
      <c r="E227" s="88" t="s">
        <v>5</v>
      </c>
      <c r="F227" s="88"/>
      <c r="G227" s="139">
        <f>G228</f>
        <v>22079.92063</v>
      </c>
      <c r="H227" s="54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73"/>
      <c r="Y227" s="58"/>
    </row>
    <row r="228" spans="1:25" ht="32.25" outlineLevel="5" thickBot="1">
      <c r="A228" s="5" t="s">
        <v>96</v>
      </c>
      <c r="B228" s="21">
        <v>951</v>
      </c>
      <c r="C228" s="6" t="s">
        <v>55</v>
      </c>
      <c r="D228" s="6" t="s">
        <v>443</v>
      </c>
      <c r="E228" s="6" t="s">
        <v>91</v>
      </c>
      <c r="F228" s="6"/>
      <c r="G228" s="142">
        <f>G229</f>
        <v>22079.92063</v>
      </c>
      <c r="H228" s="54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43"/>
      <c r="U228" s="43"/>
      <c r="V228" s="43"/>
      <c r="W228" s="43"/>
      <c r="X228" s="73"/>
      <c r="Y228" s="58"/>
    </row>
    <row r="229" spans="1:25" ht="32.25" outlineLevel="5" thickBot="1">
      <c r="A229" s="85" t="s">
        <v>97</v>
      </c>
      <c r="B229" s="89">
        <v>951</v>
      </c>
      <c r="C229" s="90" t="s">
        <v>55</v>
      </c>
      <c r="D229" s="90" t="s">
        <v>443</v>
      </c>
      <c r="E229" s="90" t="s">
        <v>92</v>
      </c>
      <c r="F229" s="90"/>
      <c r="G229" s="95">
        <v>22079.92063</v>
      </c>
      <c r="H229" s="54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73"/>
      <c r="Y229" s="58"/>
    </row>
    <row r="230" spans="1:25" ht="63.75" outlineLevel="5" thickBot="1">
      <c r="A230" s="91" t="s">
        <v>207</v>
      </c>
      <c r="B230" s="87">
        <v>951</v>
      </c>
      <c r="C230" s="88" t="s">
        <v>55</v>
      </c>
      <c r="D230" s="88" t="s">
        <v>444</v>
      </c>
      <c r="E230" s="88" t="s">
        <v>5</v>
      </c>
      <c r="F230" s="88"/>
      <c r="G230" s="139">
        <f>G231</f>
        <v>8994.01344</v>
      </c>
      <c r="H230" s="54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43"/>
      <c r="U230" s="43"/>
      <c r="V230" s="43"/>
      <c r="W230" s="43"/>
      <c r="X230" s="73"/>
      <c r="Y230" s="58"/>
    </row>
    <row r="231" spans="1:25" ht="19.5" customHeight="1" outlineLevel="6" thickBot="1">
      <c r="A231" s="85" t="s">
        <v>114</v>
      </c>
      <c r="B231" s="89">
        <v>951</v>
      </c>
      <c r="C231" s="90" t="s">
        <v>55</v>
      </c>
      <c r="D231" s="90" t="s">
        <v>444</v>
      </c>
      <c r="E231" s="90" t="s">
        <v>113</v>
      </c>
      <c r="F231" s="90"/>
      <c r="G231" s="138">
        <v>8994.01344</v>
      </c>
      <c r="H231" s="32" t="e">
        <f>#REF!</f>
        <v>#REF!</v>
      </c>
      <c r="I231" s="32" t="e">
        <f>#REF!</f>
        <v>#REF!</v>
      </c>
      <c r="J231" s="32" t="e">
        <f>#REF!</f>
        <v>#REF!</v>
      </c>
      <c r="K231" s="32" t="e">
        <f>#REF!</f>
        <v>#REF!</v>
      </c>
      <c r="L231" s="32" t="e">
        <f>#REF!</f>
        <v>#REF!</v>
      </c>
      <c r="M231" s="32" t="e">
        <f>#REF!</f>
        <v>#REF!</v>
      </c>
      <c r="N231" s="32" t="e">
        <f>#REF!</f>
        <v>#REF!</v>
      </c>
      <c r="O231" s="32" t="e">
        <f>#REF!</f>
        <v>#REF!</v>
      </c>
      <c r="P231" s="32" t="e">
        <f>#REF!</f>
        <v>#REF!</v>
      </c>
      <c r="Q231" s="32" t="e">
        <f>#REF!</f>
        <v>#REF!</v>
      </c>
      <c r="R231" s="32" t="e">
        <f>#REF!</f>
        <v>#REF!</v>
      </c>
      <c r="S231" s="32" t="e">
        <f>#REF!</f>
        <v>#REF!</v>
      </c>
      <c r="T231" s="32" t="e">
        <f>#REF!</f>
        <v>#REF!</v>
      </c>
      <c r="U231" s="32" t="e">
        <f>#REF!</f>
        <v>#REF!</v>
      </c>
      <c r="V231" s="32" t="e">
        <f>#REF!</f>
        <v>#REF!</v>
      </c>
      <c r="W231" s="32" t="e">
        <f>#REF!</f>
        <v>#REF!</v>
      </c>
      <c r="X231" s="66" t="e">
        <f>#REF!</f>
        <v>#REF!</v>
      </c>
      <c r="Y231" s="58" t="e">
        <f>X231/G222*100</f>
        <v>#REF!</v>
      </c>
    </row>
    <row r="232" spans="1:25" ht="62.25" customHeight="1" outlineLevel="4" thickBot="1">
      <c r="A232" s="141" t="s">
        <v>322</v>
      </c>
      <c r="B232" s="87">
        <v>951</v>
      </c>
      <c r="C232" s="88" t="s">
        <v>55</v>
      </c>
      <c r="D232" s="88" t="s">
        <v>323</v>
      </c>
      <c r="E232" s="88" t="s">
        <v>5</v>
      </c>
      <c r="F232" s="88"/>
      <c r="G232" s="139">
        <f>G233+G234</f>
        <v>756.1265599999999</v>
      </c>
      <c r="H232" s="54"/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43"/>
      <c r="U232" s="43"/>
      <c r="V232" s="43"/>
      <c r="W232" s="43"/>
      <c r="X232" s="80"/>
      <c r="Y232" s="58"/>
    </row>
    <row r="233" spans="1:25" ht="20.25" customHeight="1" outlineLevel="4" thickBot="1">
      <c r="A233" s="162" t="s">
        <v>96</v>
      </c>
      <c r="B233" s="163">
        <v>951</v>
      </c>
      <c r="C233" s="164" t="s">
        <v>55</v>
      </c>
      <c r="D233" s="164" t="s">
        <v>323</v>
      </c>
      <c r="E233" s="164" t="s">
        <v>92</v>
      </c>
      <c r="F233" s="164"/>
      <c r="G233" s="165">
        <v>525.8</v>
      </c>
      <c r="H233" s="54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43"/>
      <c r="U233" s="43"/>
      <c r="V233" s="43"/>
      <c r="W233" s="43"/>
      <c r="X233" s="80"/>
      <c r="Y233" s="58"/>
    </row>
    <row r="234" spans="1:25" ht="16.5" outlineLevel="4" thickBot="1">
      <c r="A234" s="85" t="s">
        <v>114</v>
      </c>
      <c r="B234" s="89">
        <v>951</v>
      </c>
      <c r="C234" s="90" t="s">
        <v>55</v>
      </c>
      <c r="D234" s="156" t="s">
        <v>323</v>
      </c>
      <c r="E234" s="90" t="s">
        <v>113</v>
      </c>
      <c r="F234" s="90"/>
      <c r="G234" s="138">
        <v>230.32656</v>
      </c>
      <c r="H234" s="54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43"/>
      <c r="U234" s="43"/>
      <c r="V234" s="43"/>
      <c r="W234" s="43"/>
      <c r="X234" s="80"/>
      <c r="Y234" s="58"/>
    </row>
    <row r="235" spans="1:25" ht="50.25" customHeight="1" outlineLevel="4" thickBot="1">
      <c r="A235" s="141" t="s">
        <v>351</v>
      </c>
      <c r="B235" s="87">
        <v>951</v>
      </c>
      <c r="C235" s="88" t="s">
        <v>55</v>
      </c>
      <c r="D235" s="88" t="s">
        <v>350</v>
      </c>
      <c r="E235" s="88" t="s">
        <v>5</v>
      </c>
      <c r="F235" s="88"/>
      <c r="G235" s="139">
        <f>G236+G237</f>
        <v>17000</v>
      </c>
      <c r="H235" s="54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43"/>
      <c r="U235" s="43"/>
      <c r="V235" s="43"/>
      <c r="W235" s="43"/>
      <c r="X235" s="80"/>
      <c r="Y235" s="58"/>
    </row>
    <row r="236" spans="1:25" ht="32.25" outlineLevel="4" thickBot="1">
      <c r="A236" s="162" t="s">
        <v>96</v>
      </c>
      <c r="B236" s="163">
        <v>951</v>
      </c>
      <c r="C236" s="164" t="s">
        <v>55</v>
      </c>
      <c r="D236" s="164" t="s">
        <v>350</v>
      </c>
      <c r="E236" s="164" t="s">
        <v>92</v>
      </c>
      <c r="F236" s="164"/>
      <c r="G236" s="165">
        <v>14706.728</v>
      </c>
      <c r="H236" s="54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43"/>
      <c r="U236" s="43"/>
      <c r="V236" s="43"/>
      <c r="W236" s="43"/>
      <c r="X236" s="80"/>
      <c r="Y236" s="58"/>
    </row>
    <row r="237" spans="1:25" ht="16.5" outlineLevel="4" thickBot="1">
      <c r="A237" s="85" t="s">
        <v>114</v>
      </c>
      <c r="B237" s="89">
        <v>951</v>
      </c>
      <c r="C237" s="90" t="s">
        <v>55</v>
      </c>
      <c r="D237" s="156" t="s">
        <v>350</v>
      </c>
      <c r="E237" s="90" t="s">
        <v>113</v>
      </c>
      <c r="F237" s="90"/>
      <c r="G237" s="138">
        <v>2293.272</v>
      </c>
      <c r="H237" s="54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43"/>
      <c r="U237" s="43"/>
      <c r="V237" s="43"/>
      <c r="W237" s="43"/>
      <c r="X237" s="80"/>
      <c r="Y237" s="58"/>
    </row>
    <row r="238" spans="1:25" ht="16.5" outlineLevel="4" thickBot="1">
      <c r="A238" s="8" t="s">
        <v>32</v>
      </c>
      <c r="B238" s="19">
        <v>951</v>
      </c>
      <c r="C238" s="9" t="s">
        <v>11</v>
      </c>
      <c r="D238" s="9" t="s">
        <v>243</v>
      </c>
      <c r="E238" s="9" t="s">
        <v>5</v>
      </c>
      <c r="F238" s="9"/>
      <c r="G238" s="137">
        <f>G239+G246</f>
        <v>5131.56933</v>
      </c>
      <c r="H238" s="54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43"/>
      <c r="U238" s="43"/>
      <c r="V238" s="43"/>
      <c r="W238" s="43"/>
      <c r="X238" s="80"/>
      <c r="Y238" s="58"/>
    </row>
    <row r="239" spans="1:25" ht="32.25" outlineLevel="4" thickBot="1">
      <c r="A239" s="108" t="s">
        <v>131</v>
      </c>
      <c r="B239" s="19">
        <v>951</v>
      </c>
      <c r="C239" s="9" t="s">
        <v>11</v>
      </c>
      <c r="D239" s="9" t="s">
        <v>244</v>
      </c>
      <c r="E239" s="9" t="s">
        <v>5</v>
      </c>
      <c r="F239" s="9"/>
      <c r="G239" s="137">
        <f>G240</f>
        <v>4764</v>
      </c>
      <c r="H239" s="54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43"/>
      <c r="U239" s="43"/>
      <c r="V239" s="43"/>
      <c r="W239" s="43"/>
      <c r="X239" s="80"/>
      <c r="Y239" s="58"/>
    </row>
    <row r="240" spans="1:25" ht="32.25" outlineLevel="4" thickBot="1">
      <c r="A240" s="108" t="s">
        <v>132</v>
      </c>
      <c r="B240" s="19">
        <v>951</v>
      </c>
      <c r="C240" s="9" t="s">
        <v>11</v>
      </c>
      <c r="D240" s="9" t="s">
        <v>245</v>
      </c>
      <c r="E240" s="9" t="s">
        <v>5</v>
      </c>
      <c r="F240" s="9"/>
      <c r="G240" s="137">
        <f>G241</f>
        <v>4764</v>
      </c>
      <c r="H240" s="54"/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3"/>
      <c r="T240" s="43"/>
      <c r="U240" s="43"/>
      <c r="V240" s="43"/>
      <c r="W240" s="43"/>
      <c r="X240" s="80"/>
      <c r="Y240" s="58"/>
    </row>
    <row r="241" spans="1:25" ht="48" outlineLevel="4" thickBot="1">
      <c r="A241" s="110" t="s">
        <v>352</v>
      </c>
      <c r="B241" s="87">
        <v>951</v>
      </c>
      <c r="C241" s="88" t="s">
        <v>11</v>
      </c>
      <c r="D241" s="88" t="s">
        <v>447</v>
      </c>
      <c r="E241" s="88" t="s">
        <v>5</v>
      </c>
      <c r="F241" s="88"/>
      <c r="G241" s="139">
        <f>G242+G244</f>
        <v>4764</v>
      </c>
      <c r="H241" s="54"/>
      <c r="I241" s="43"/>
      <c r="J241" s="43"/>
      <c r="K241" s="43"/>
      <c r="L241" s="43"/>
      <c r="M241" s="43"/>
      <c r="N241" s="43"/>
      <c r="O241" s="43"/>
      <c r="P241" s="43"/>
      <c r="Q241" s="43"/>
      <c r="R241" s="43"/>
      <c r="S241" s="43"/>
      <c r="T241" s="43"/>
      <c r="U241" s="43"/>
      <c r="V241" s="43"/>
      <c r="W241" s="43"/>
      <c r="X241" s="80"/>
      <c r="Y241" s="58"/>
    </row>
    <row r="242" spans="1:25" ht="32.25" outlineLevel="4" thickBot="1">
      <c r="A242" s="5" t="s">
        <v>96</v>
      </c>
      <c r="B242" s="21">
        <v>951</v>
      </c>
      <c r="C242" s="6" t="s">
        <v>11</v>
      </c>
      <c r="D242" s="6" t="s">
        <v>447</v>
      </c>
      <c r="E242" s="6" t="s">
        <v>91</v>
      </c>
      <c r="F242" s="6"/>
      <c r="G242" s="142">
        <f>G243</f>
        <v>4764</v>
      </c>
      <c r="H242" s="54"/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  <c r="T242" s="43"/>
      <c r="U242" s="43"/>
      <c r="V242" s="43"/>
      <c r="W242" s="43"/>
      <c r="X242" s="80"/>
      <c r="Y242" s="58"/>
    </row>
    <row r="243" spans="1:25" ht="32.25" outlineLevel="4" thickBot="1">
      <c r="A243" s="85" t="s">
        <v>97</v>
      </c>
      <c r="B243" s="89">
        <v>951</v>
      </c>
      <c r="C243" s="90" t="s">
        <v>11</v>
      </c>
      <c r="D243" s="90" t="s">
        <v>447</v>
      </c>
      <c r="E243" s="90" t="s">
        <v>92</v>
      </c>
      <c r="F243" s="90"/>
      <c r="G243" s="138">
        <v>4764</v>
      </c>
      <c r="H243" s="54"/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43"/>
      <c r="U243" s="43"/>
      <c r="V243" s="43"/>
      <c r="W243" s="43"/>
      <c r="X243" s="80"/>
      <c r="Y243" s="58"/>
    </row>
    <row r="244" spans="1:25" ht="16.5" outlineLevel="4" thickBot="1">
      <c r="A244" s="5" t="s">
        <v>325</v>
      </c>
      <c r="B244" s="21">
        <v>951</v>
      </c>
      <c r="C244" s="6" t="s">
        <v>11</v>
      </c>
      <c r="D244" s="6" t="s">
        <v>447</v>
      </c>
      <c r="E244" s="6" t="s">
        <v>327</v>
      </c>
      <c r="F244" s="90"/>
      <c r="G244" s="142">
        <f>G245</f>
        <v>0</v>
      </c>
      <c r="H244" s="54"/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3"/>
      <c r="T244" s="43"/>
      <c r="U244" s="43"/>
      <c r="V244" s="43"/>
      <c r="W244" s="43"/>
      <c r="X244" s="80"/>
      <c r="Y244" s="58"/>
    </row>
    <row r="245" spans="1:25" ht="48" outlineLevel="4" thickBot="1">
      <c r="A245" s="85" t="s">
        <v>326</v>
      </c>
      <c r="B245" s="89">
        <v>951</v>
      </c>
      <c r="C245" s="90" t="s">
        <v>11</v>
      </c>
      <c r="D245" s="90" t="s">
        <v>447</v>
      </c>
      <c r="E245" s="90" t="s">
        <v>328</v>
      </c>
      <c r="F245" s="90"/>
      <c r="G245" s="138">
        <v>0</v>
      </c>
      <c r="H245" s="54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43"/>
      <c r="U245" s="43"/>
      <c r="V245" s="43"/>
      <c r="W245" s="43"/>
      <c r="X245" s="80"/>
      <c r="Y245" s="58"/>
    </row>
    <row r="246" spans="1:25" ht="16.5" outlineLevel="5" thickBot="1">
      <c r="A246" s="13" t="s">
        <v>141</v>
      </c>
      <c r="B246" s="19">
        <v>951</v>
      </c>
      <c r="C246" s="9" t="s">
        <v>11</v>
      </c>
      <c r="D246" s="9" t="s">
        <v>243</v>
      </c>
      <c r="E246" s="9" t="s">
        <v>5</v>
      </c>
      <c r="F246" s="9"/>
      <c r="G246" s="137">
        <f>G247+G253</f>
        <v>367.56933</v>
      </c>
      <c r="H246" s="26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43"/>
      <c r="X246" s="64">
        <v>110.26701</v>
      </c>
      <c r="Y246" s="58">
        <f>X246/G238*100</f>
        <v>2.148797042560857</v>
      </c>
    </row>
    <row r="247" spans="1:25" ht="32.25" outlineLevel="5" thickBot="1">
      <c r="A247" s="91" t="s">
        <v>216</v>
      </c>
      <c r="B247" s="87">
        <v>951</v>
      </c>
      <c r="C247" s="88" t="s">
        <v>11</v>
      </c>
      <c r="D247" s="88" t="s">
        <v>265</v>
      </c>
      <c r="E247" s="88" t="s">
        <v>5</v>
      </c>
      <c r="F247" s="88"/>
      <c r="G247" s="139">
        <f>G248+G251</f>
        <v>50</v>
      </c>
      <c r="H247" s="26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43"/>
      <c r="X247" s="64"/>
      <c r="Y247" s="58"/>
    </row>
    <row r="248" spans="1:25" ht="48" outlineLevel="5" thickBot="1">
      <c r="A248" s="5" t="s">
        <v>151</v>
      </c>
      <c r="B248" s="21">
        <v>951</v>
      </c>
      <c r="C248" s="6" t="s">
        <v>11</v>
      </c>
      <c r="D248" s="6" t="s">
        <v>445</v>
      </c>
      <c r="E248" s="6" t="s">
        <v>5</v>
      </c>
      <c r="F248" s="6"/>
      <c r="G248" s="142">
        <f>G249</f>
        <v>50</v>
      </c>
      <c r="H248" s="31">
        <f aca="true" t="shared" si="28" ref="H248:X248">H249</f>
        <v>0</v>
      </c>
      <c r="I248" s="31">
        <f t="shared" si="28"/>
        <v>0</v>
      </c>
      <c r="J248" s="31">
        <f t="shared" si="28"/>
        <v>0</v>
      </c>
      <c r="K248" s="31">
        <f t="shared" si="28"/>
        <v>0</v>
      </c>
      <c r="L248" s="31">
        <f t="shared" si="28"/>
        <v>0</v>
      </c>
      <c r="M248" s="31">
        <f t="shared" si="28"/>
        <v>0</v>
      </c>
      <c r="N248" s="31">
        <f t="shared" si="28"/>
        <v>0</v>
      </c>
      <c r="O248" s="31">
        <f t="shared" si="28"/>
        <v>0</v>
      </c>
      <c r="P248" s="31">
        <f t="shared" si="28"/>
        <v>0</v>
      </c>
      <c r="Q248" s="31">
        <f t="shared" si="28"/>
        <v>0</v>
      </c>
      <c r="R248" s="31">
        <f t="shared" si="28"/>
        <v>0</v>
      </c>
      <c r="S248" s="31">
        <f t="shared" si="28"/>
        <v>0</v>
      </c>
      <c r="T248" s="31">
        <f t="shared" si="28"/>
        <v>0</v>
      </c>
      <c r="U248" s="31">
        <f t="shared" si="28"/>
        <v>0</v>
      </c>
      <c r="V248" s="31">
        <f t="shared" si="28"/>
        <v>0</v>
      </c>
      <c r="W248" s="31">
        <f t="shared" si="28"/>
        <v>0</v>
      </c>
      <c r="X248" s="65">
        <f t="shared" si="28"/>
        <v>2639.87191</v>
      </c>
      <c r="Y248" s="58" t="e">
        <f>X248/#REF!*100</f>
        <v>#REF!</v>
      </c>
    </row>
    <row r="249" spans="1:25" ht="18.75" customHeight="1" outlineLevel="5" thickBot="1">
      <c r="A249" s="85" t="s">
        <v>96</v>
      </c>
      <c r="B249" s="89">
        <v>951</v>
      </c>
      <c r="C249" s="90" t="s">
        <v>11</v>
      </c>
      <c r="D249" s="90" t="s">
        <v>445</v>
      </c>
      <c r="E249" s="90" t="s">
        <v>91</v>
      </c>
      <c r="F249" s="90"/>
      <c r="G249" s="138">
        <f>G250</f>
        <v>50</v>
      </c>
      <c r="H249" s="26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43"/>
      <c r="X249" s="64">
        <v>2639.87191</v>
      </c>
      <c r="Y249" s="58" t="e">
        <f>X249/#REF!*100</f>
        <v>#REF!</v>
      </c>
    </row>
    <row r="250" spans="1:25" ht="32.25" outlineLevel="5" thickBot="1">
      <c r="A250" s="85" t="s">
        <v>97</v>
      </c>
      <c r="B250" s="89">
        <v>951</v>
      </c>
      <c r="C250" s="90" t="s">
        <v>11</v>
      </c>
      <c r="D250" s="90" t="s">
        <v>445</v>
      </c>
      <c r="E250" s="90" t="s">
        <v>92</v>
      </c>
      <c r="F250" s="90"/>
      <c r="G250" s="138">
        <v>50</v>
      </c>
      <c r="H250" s="54"/>
      <c r="I250" s="43"/>
      <c r="J250" s="43"/>
      <c r="K250" s="43"/>
      <c r="L250" s="43"/>
      <c r="M250" s="43"/>
      <c r="N250" s="43"/>
      <c r="O250" s="43"/>
      <c r="P250" s="43"/>
      <c r="Q250" s="43"/>
      <c r="R250" s="43"/>
      <c r="S250" s="43"/>
      <c r="T250" s="43"/>
      <c r="U250" s="43"/>
      <c r="V250" s="43"/>
      <c r="W250" s="43"/>
      <c r="X250" s="73"/>
      <c r="Y250" s="58"/>
    </row>
    <row r="251" spans="1:25" ht="32.25" outlineLevel="5" thickBot="1">
      <c r="A251" s="5" t="s">
        <v>152</v>
      </c>
      <c r="B251" s="21">
        <v>951</v>
      </c>
      <c r="C251" s="6" t="s">
        <v>11</v>
      </c>
      <c r="D251" s="6" t="s">
        <v>446</v>
      </c>
      <c r="E251" s="6" t="s">
        <v>5</v>
      </c>
      <c r="F251" s="6"/>
      <c r="G251" s="142">
        <f>G252</f>
        <v>0</v>
      </c>
      <c r="H251" s="54"/>
      <c r="I251" s="43"/>
      <c r="J251" s="43"/>
      <c r="K251" s="43"/>
      <c r="L251" s="43"/>
      <c r="M251" s="43"/>
      <c r="N251" s="43"/>
      <c r="O251" s="43"/>
      <c r="P251" s="43"/>
      <c r="Q251" s="43"/>
      <c r="R251" s="43"/>
      <c r="S251" s="43"/>
      <c r="T251" s="43"/>
      <c r="U251" s="43"/>
      <c r="V251" s="43"/>
      <c r="W251" s="43"/>
      <c r="X251" s="73"/>
      <c r="Y251" s="58"/>
    </row>
    <row r="252" spans="1:25" ht="97.5" customHeight="1" outlineLevel="5" thickBot="1">
      <c r="A252" s="150" t="s">
        <v>324</v>
      </c>
      <c r="B252" s="89">
        <v>951</v>
      </c>
      <c r="C252" s="90" t="s">
        <v>11</v>
      </c>
      <c r="D252" s="156" t="s">
        <v>446</v>
      </c>
      <c r="E252" s="156" t="s">
        <v>317</v>
      </c>
      <c r="F252" s="156"/>
      <c r="G252" s="157">
        <v>0</v>
      </c>
      <c r="H252" s="54"/>
      <c r="I252" s="43"/>
      <c r="J252" s="43"/>
      <c r="K252" s="43"/>
      <c r="L252" s="43"/>
      <c r="M252" s="43"/>
      <c r="N252" s="43"/>
      <c r="O252" s="43"/>
      <c r="P252" s="43"/>
      <c r="Q252" s="43"/>
      <c r="R252" s="43"/>
      <c r="S252" s="43"/>
      <c r="T252" s="43"/>
      <c r="U252" s="43"/>
      <c r="V252" s="43"/>
      <c r="W252" s="43"/>
      <c r="X252" s="73"/>
      <c r="Y252" s="58"/>
    </row>
    <row r="253" spans="1:25" ht="48" outlineLevel="6" thickBot="1">
      <c r="A253" s="91" t="s">
        <v>358</v>
      </c>
      <c r="B253" s="87">
        <v>951</v>
      </c>
      <c r="C253" s="88" t="s">
        <v>11</v>
      </c>
      <c r="D253" s="88" t="s">
        <v>336</v>
      </c>
      <c r="E253" s="88" t="s">
        <v>5</v>
      </c>
      <c r="F253" s="90"/>
      <c r="G253" s="139">
        <f>G254</f>
        <v>317.56933</v>
      </c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71"/>
      <c r="Y253" s="58"/>
    </row>
    <row r="254" spans="1:25" ht="32.25" outlineLevel="6" thickBot="1">
      <c r="A254" s="5" t="s">
        <v>96</v>
      </c>
      <c r="B254" s="21">
        <v>951</v>
      </c>
      <c r="C254" s="6" t="s">
        <v>11</v>
      </c>
      <c r="D254" s="6" t="s">
        <v>440</v>
      </c>
      <c r="E254" s="6" t="s">
        <v>91</v>
      </c>
      <c r="F254" s="90"/>
      <c r="G254" s="142">
        <f>G255</f>
        <v>317.56933</v>
      </c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71"/>
      <c r="Y254" s="58"/>
    </row>
    <row r="255" spans="1:25" ht="32.25" outlineLevel="6" thickBot="1">
      <c r="A255" s="96" t="s">
        <v>97</v>
      </c>
      <c r="B255" s="89">
        <v>951</v>
      </c>
      <c r="C255" s="90" t="s">
        <v>11</v>
      </c>
      <c r="D255" s="90" t="s">
        <v>440</v>
      </c>
      <c r="E255" s="90" t="s">
        <v>92</v>
      </c>
      <c r="F255" s="90"/>
      <c r="G255" s="138">
        <v>317.56933</v>
      </c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71"/>
      <c r="Y255" s="58"/>
    </row>
    <row r="256" spans="1:25" ht="16.5" outlineLevel="3" thickBot="1">
      <c r="A256" s="105" t="s">
        <v>56</v>
      </c>
      <c r="B256" s="18">
        <v>951</v>
      </c>
      <c r="C256" s="39" t="s">
        <v>48</v>
      </c>
      <c r="D256" s="39" t="s">
        <v>243</v>
      </c>
      <c r="E256" s="39" t="s">
        <v>5</v>
      </c>
      <c r="F256" s="39"/>
      <c r="G256" s="178">
        <f>G298+G257+G264</f>
        <v>88861.91163</v>
      </c>
      <c r="H256" s="31" t="e">
        <f>#REF!+H316</f>
        <v>#REF!</v>
      </c>
      <c r="I256" s="31" t="e">
        <f>#REF!+I316</f>
        <v>#REF!</v>
      </c>
      <c r="J256" s="31" t="e">
        <f>#REF!+J316</f>
        <v>#REF!</v>
      </c>
      <c r="K256" s="31" t="e">
        <f>#REF!+K316</f>
        <v>#REF!</v>
      </c>
      <c r="L256" s="31" t="e">
        <f>#REF!+L316</f>
        <v>#REF!</v>
      </c>
      <c r="M256" s="31" t="e">
        <f>#REF!+M316</f>
        <v>#REF!</v>
      </c>
      <c r="N256" s="31" t="e">
        <f>#REF!+N316</f>
        <v>#REF!</v>
      </c>
      <c r="O256" s="31" t="e">
        <f>#REF!+O316</f>
        <v>#REF!</v>
      </c>
      <c r="P256" s="31" t="e">
        <f>#REF!+P316</f>
        <v>#REF!</v>
      </c>
      <c r="Q256" s="31" t="e">
        <f>#REF!+Q316</f>
        <v>#REF!</v>
      </c>
      <c r="R256" s="31" t="e">
        <f>#REF!+R316</f>
        <v>#REF!</v>
      </c>
      <c r="S256" s="31" t="e">
        <f>#REF!+S316</f>
        <v>#REF!</v>
      </c>
      <c r="T256" s="31" t="e">
        <f>#REF!+T316</f>
        <v>#REF!</v>
      </c>
      <c r="U256" s="31" t="e">
        <f>#REF!+U316</f>
        <v>#REF!</v>
      </c>
      <c r="V256" s="31" t="e">
        <f>#REF!+V316</f>
        <v>#REF!</v>
      </c>
      <c r="W256" s="31" t="e">
        <f>#REF!+W316</f>
        <v>#REF!</v>
      </c>
      <c r="X256" s="65" t="e">
        <f>#REF!+X316</f>
        <v>#REF!</v>
      </c>
      <c r="Y256" s="58" t="e">
        <f>X256/G251*100</f>
        <v>#REF!</v>
      </c>
    </row>
    <row r="257" spans="1:25" ht="16.5" outlineLevel="3" thickBot="1">
      <c r="A257" s="78" t="s">
        <v>204</v>
      </c>
      <c r="B257" s="19">
        <v>951</v>
      </c>
      <c r="C257" s="9" t="s">
        <v>205</v>
      </c>
      <c r="D257" s="9" t="s">
        <v>243</v>
      </c>
      <c r="E257" s="9" t="s">
        <v>5</v>
      </c>
      <c r="F257" s="9"/>
      <c r="G257" s="137">
        <f>G258</f>
        <v>12594.98487</v>
      </c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65"/>
      <c r="Y257" s="58"/>
    </row>
    <row r="258" spans="1:25" ht="16.5" outlineLevel="5" thickBot="1">
      <c r="A258" s="13" t="s">
        <v>141</v>
      </c>
      <c r="B258" s="19">
        <v>951</v>
      </c>
      <c r="C258" s="11" t="s">
        <v>205</v>
      </c>
      <c r="D258" s="11" t="s">
        <v>243</v>
      </c>
      <c r="E258" s="11" t="s">
        <v>5</v>
      </c>
      <c r="F258" s="11"/>
      <c r="G258" s="12">
        <f>G259</f>
        <v>12594.98487</v>
      </c>
      <c r="H258" s="54"/>
      <c r="I258" s="43"/>
      <c r="J258" s="43"/>
      <c r="K258" s="43"/>
      <c r="L258" s="43"/>
      <c r="M258" s="43"/>
      <c r="N258" s="43"/>
      <c r="O258" s="43"/>
      <c r="P258" s="43"/>
      <c r="Q258" s="43"/>
      <c r="R258" s="43"/>
      <c r="S258" s="43"/>
      <c r="T258" s="43"/>
      <c r="U258" s="43"/>
      <c r="V258" s="43"/>
      <c r="W258" s="43"/>
      <c r="X258" s="73"/>
      <c r="Y258" s="58"/>
    </row>
    <row r="259" spans="1:25" ht="32.25" outlineLevel="5" thickBot="1">
      <c r="A259" s="110" t="s">
        <v>360</v>
      </c>
      <c r="B259" s="87">
        <v>951</v>
      </c>
      <c r="C259" s="104" t="s">
        <v>205</v>
      </c>
      <c r="D259" s="104" t="s">
        <v>338</v>
      </c>
      <c r="E259" s="104" t="s">
        <v>5</v>
      </c>
      <c r="F259" s="104"/>
      <c r="G259" s="119">
        <f>G260</f>
        <v>12594.98487</v>
      </c>
      <c r="H259" s="54"/>
      <c r="I259" s="43"/>
      <c r="J259" s="43"/>
      <c r="K259" s="43"/>
      <c r="L259" s="43"/>
      <c r="M259" s="43"/>
      <c r="N259" s="43"/>
      <c r="O259" s="43"/>
      <c r="P259" s="43"/>
      <c r="Q259" s="43"/>
      <c r="R259" s="43"/>
      <c r="S259" s="43"/>
      <c r="T259" s="43"/>
      <c r="U259" s="43"/>
      <c r="V259" s="43"/>
      <c r="W259" s="43"/>
      <c r="X259" s="73"/>
      <c r="Y259" s="58"/>
    </row>
    <row r="260" spans="1:25" ht="29.25" customHeight="1" outlineLevel="5" thickBot="1">
      <c r="A260" s="5" t="s">
        <v>339</v>
      </c>
      <c r="B260" s="21">
        <v>951</v>
      </c>
      <c r="C260" s="6" t="s">
        <v>205</v>
      </c>
      <c r="D260" s="6" t="s">
        <v>448</v>
      </c>
      <c r="E260" s="6" t="s">
        <v>5</v>
      </c>
      <c r="F260" s="11"/>
      <c r="G260" s="7">
        <f>G261</f>
        <v>12594.98487</v>
      </c>
      <c r="H260" s="54"/>
      <c r="I260" s="43"/>
      <c r="J260" s="43"/>
      <c r="K260" s="43"/>
      <c r="L260" s="43"/>
      <c r="M260" s="43"/>
      <c r="N260" s="43"/>
      <c r="O260" s="43"/>
      <c r="P260" s="43"/>
      <c r="Q260" s="43"/>
      <c r="R260" s="43"/>
      <c r="S260" s="43"/>
      <c r="T260" s="43"/>
      <c r="U260" s="43"/>
      <c r="V260" s="43"/>
      <c r="W260" s="43"/>
      <c r="X260" s="73"/>
      <c r="Y260" s="58"/>
    </row>
    <row r="261" spans="1:25" ht="21" customHeight="1" outlineLevel="5" thickBot="1">
      <c r="A261" s="85" t="s">
        <v>96</v>
      </c>
      <c r="B261" s="89">
        <v>951</v>
      </c>
      <c r="C261" s="90" t="s">
        <v>205</v>
      </c>
      <c r="D261" s="90" t="s">
        <v>448</v>
      </c>
      <c r="E261" s="90" t="s">
        <v>91</v>
      </c>
      <c r="F261" s="11"/>
      <c r="G261" s="95">
        <f>G263+G262</f>
        <v>12594.98487</v>
      </c>
      <c r="H261" s="54"/>
      <c r="I261" s="43"/>
      <c r="J261" s="43"/>
      <c r="K261" s="43"/>
      <c r="L261" s="43"/>
      <c r="M261" s="43"/>
      <c r="N261" s="43"/>
      <c r="O261" s="43"/>
      <c r="P261" s="43"/>
      <c r="Q261" s="43"/>
      <c r="R261" s="43"/>
      <c r="S261" s="43"/>
      <c r="T261" s="43"/>
      <c r="U261" s="43"/>
      <c r="V261" s="43"/>
      <c r="W261" s="43"/>
      <c r="X261" s="73"/>
      <c r="Y261" s="58"/>
    </row>
    <row r="262" spans="1:25" ht="21" customHeight="1" outlineLevel="5" thickBot="1">
      <c r="A262" s="85" t="s">
        <v>314</v>
      </c>
      <c r="B262" s="89">
        <v>951</v>
      </c>
      <c r="C262" s="90" t="s">
        <v>205</v>
      </c>
      <c r="D262" s="90" t="s">
        <v>448</v>
      </c>
      <c r="E262" s="90" t="s">
        <v>313</v>
      </c>
      <c r="F262" s="11"/>
      <c r="G262" s="95">
        <v>5658.44002</v>
      </c>
      <c r="H262" s="54"/>
      <c r="I262" s="43"/>
      <c r="J262" s="43"/>
      <c r="K262" s="43"/>
      <c r="L262" s="43"/>
      <c r="M262" s="43"/>
      <c r="N262" s="43"/>
      <c r="O262" s="43"/>
      <c r="P262" s="43"/>
      <c r="Q262" s="43"/>
      <c r="R262" s="43"/>
      <c r="S262" s="43"/>
      <c r="T262" s="43"/>
      <c r="U262" s="43"/>
      <c r="V262" s="43"/>
      <c r="W262" s="43"/>
      <c r="X262" s="73"/>
      <c r="Y262" s="58"/>
    </row>
    <row r="263" spans="1:25" ht="32.25" outlineLevel="5" thickBot="1">
      <c r="A263" s="85" t="s">
        <v>97</v>
      </c>
      <c r="B263" s="89">
        <v>951</v>
      </c>
      <c r="C263" s="90" t="s">
        <v>205</v>
      </c>
      <c r="D263" s="90" t="s">
        <v>448</v>
      </c>
      <c r="E263" s="90" t="s">
        <v>92</v>
      </c>
      <c r="F263" s="11"/>
      <c r="G263" s="95">
        <v>6936.54485</v>
      </c>
      <c r="H263" s="54"/>
      <c r="I263" s="43"/>
      <c r="J263" s="43"/>
      <c r="K263" s="43"/>
      <c r="L263" s="43"/>
      <c r="M263" s="43"/>
      <c r="N263" s="43"/>
      <c r="O263" s="43"/>
      <c r="P263" s="43"/>
      <c r="Q263" s="43"/>
      <c r="R263" s="43"/>
      <c r="S263" s="43"/>
      <c r="T263" s="43"/>
      <c r="U263" s="43"/>
      <c r="V263" s="43"/>
      <c r="W263" s="43"/>
      <c r="X263" s="73"/>
      <c r="Y263" s="58"/>
    </row>
    <row r="264" spans="1:25" ht="16.5" outlineLevel="5" thickBot="1">
      <c r="A264" s="78" t="s">
        <v>230</v>
      </c>
      <c r="B264" s="19">
        <v>951</v>
      </c>
      <c r="C264" s="9" t="s">
        <v>232</v>
      </c>
      <c r="D264" s="9" t="s">
        <v>243</v>
      </c>
      <c r="E264" s="9" t="s">
        <v>5</v>
      </c>
      <c r="F264" s="90"/>
      <c r="G264" s="137">
        <f>G265</f>
        <v>76266.19729</v>
      </c>
      <c r="H264" s="54"/>
      <c r="I264" s="43"/>
      <c r="J264" s="43"/>
      <c r="K264" s="43"/>
      <c r="L264" s="43"/>
      <c r="M264" s="43"/>
      <c r="N264" s="43"/>
      <c r="O264" s="43"/>
      <c r="P264" s="43"/>
      <c r="Q264" s="43"/>
      <c r="R264" s="43"/>
      <c r="S264" s="43"/>
      <c r="T264" s="43"/>
      <c r="U264" s="43"/>
      <c r="V264" s="43"/>
      <c r="W264" s="43"/>
      <c r="X264" s="73"/>
      <c r="Y264" s="58"/>
    </row>
    <row r="265" spans="1:25" ht="16.5" outlineLevel="5" thickBot="1">
      <c r="A265" s="13" t="s">
        <v>153</v>
      </c>
      <c r="B265" s="19">
        <v>951</v>
      </c>
      <c r="C265" s="9" t="s">
        <v>232</v>
      </c>
      <c r="D265" s="9" t="s">
        <v>243</v>
      </c>
      <c r="E265" s="9" t="s">
        <v>5</v>
      </c>
      <c r="F265" s="90"/>
      <c r="G265" s="137">
        <f>G266+G295</f>
        <v>76266.19729</v>
      </c>
      <c r="H265" s="54"/>
      <c r="I265" s="43"/>
      <c r="J265" s="43"/>
      <c r="K265" s="43"/>
      <c r="L265" s="43"/>
      <c r="M265" s="43"/>
      <c r="N265" s="43"/>
      <c r="O265" s="43"/>
      <c r="P265" s="43"/>
      <c r="Q265" s="43"/>
      <c r="R265" s="43"/>
      <c r="S265" s="43"/>
      <c r="T265" s="43"/>
      <c r="U265" s="43"/>
      <c r="V265" s="43"/>
      <c r="W265" s="43"/>
      <c r="X265" s="73"/>
      <c r="Y265" s="58"/>
    </row>
    <row r="266" spans="1:25" ht="32.25" outlineLevel="5" thickBot="1">
      <c r="A266" s="91" t="s">
        <v>217</v>
      </c>
      <c r="B266" s="87">
        <v>951</v>
      </c>
      <c r="C266" s="88" t="s">
        <v>232</v>
      </c>
      <c r="D266" s="88" t="s">
        <v>266</v>
      </c>
      <c r="E266" s="88" t="s">
        <v>5</v>
      </c>
      <c r="F266" s="88"/>
      <c r="G266" s="139">
        <f>G273+G267+G277+G280+G283+G292+G286+G289</f>
        <v>73910.07943</v>
      </c>
      <c r="H266" s="54"/>
      <c r="I266" s="43"/>
      <c r="J266" s="43"/>
      <c r="K266" s="43"/>
      <c r="L266" s="43"/>
      <c r="M266" s="43"/>
      <c r="N266" s="43"/>
      <c r="O266" s="43"/>
      <c r="P266" s="43"/>
      <c r="Q266" s="43"/>
      <c r="R266" s="43"/>
      <c r="S266" s="43"/>
      <c r="T266" s="43"/>
      <c r="U266" s="43"/>
      <c r="V266" s="43"/>
      <c r="W266" s="43"/>
      <c r="X266" s="73"/>
      <c r="Y266" s="58"/>
    </row>
    <row r="267" spans="1:25" ht="48" outlineLevel="5" thickBot="1">
      <c r="A267" s="5" t="s">
        <v>203</v>
      </c>
      <c r="B267" s="21">
        <v>951</v>
      </c>
      <c r="C267" s="6" t="s">
        <v>232</v>
      </c>
      <c r="D267" s="6" t="s">
        <v>449</v>
      </c>
      <c r="E267" s="6" t="s">
        <v>5</v>
      </c>
      <c r="F267" s="6"/>
      <c r="G267" s="142">
        <f>G268+G271</f>
        <v>11304.69087</v>
      </c>
      <c r="H267" s="54"/>
      <c r="I267" s="43"/>
      <c r="J267" s="43"/>
      <c r="K267" s="43"/>
      <c r="L267" s="43"/>
      <c r="M267" s="43"/>
      <c r="N267" s="43"/>
      <c r="O267" s="43"/>
      <c r="P267" s="43"/>
      <c r="Q267" s="43"/>
      <c r="R267" s="43"/>
      <c r="S267" s="43"/>
      <c r="T267" s="43"/>
      <c r="U267" s="43"/>
      <c r="V267" s="43"/>
      <c r="W267" s="43"/>
      <c r="X267" s="73"/>
      <c r="Y267" s="58"/>
    </row>
    <row r="268" spans="1:25" ht="19.5" customHeight="1" outlineLevel="5" thickBot="1">
      <c r="A268" s="85" t="s">
        <v>96</v>
      </c>
      <c r="B268" s="89">
        <v>951</v>
      </c>
      <c r="C268" s="90" t="s">
        <v>232</v>
      </c>
      <c r="D268" s="90" t="s">
        <v>449</v>
      </c>
      <c r="E268" s="90" t="s">
        <v>91</v>
      </c>
      <c r="F268" s="90"/>
      <c r="G268" s="138">
        <f>G269+G270</f>
        <v>10544.18102</v>
      </c>
      <c r="H268" s="54"/>
      <c r="I268" s="43"/>
      <c r="J268" s="43"/>
      <c r="K268" s="43"/>
      <c r="L268" s="43"/>
      <c r="M268" s="43"/>
      <c r="N268" s="43"/>
      <c r="O268" s="43"/>
      <c r="P268" s="43"/>
      <c r="Q268" s="43"/>
      <c r="R268" s="43"/>
      <c r="S268" s="43"/>
      <c r="T268" s="43"/>
      <c r="U268" s="43"/>
      <c r="V268" s="43"/>
      <c r="W268" s="43"/>
      <c r="X268" s="73"/>
      <c r="Y268" s="58"/>
    </row>
    <row r="269" spans="1:25" ht="32.25" outlineLevel="5" thickBot="1">
      <c r="A269" s="85" t="s">
        <v>314</v>
      </c>
      <c r="B269" s="89">
        <v>951</v>
      </c>
      <c r="C269" s="90" t="s">
        <v>232</v>
      </c>
      <c r="D269" s="90" t="s">
        <v>449</v>
      </c>
      <c r="E269" s="90" t="s">
        <v>313</v>
      </c>
      <c r="F269" s="90"/>
      <c r="G269" s="138">
        <v>5064.235</v>
      </c>
      <c r="H269" s="54"/>
      <c r="I269" s="43"/>
      <c r="J269" s="43"/>
      <c r="K269" s="43"/>
      <c r="L269" s="43"/>
      <c r="M269" s="43"/>
      <c r="N269" s="43"/>
      <c r="O269" s="43"/>
      <c r="P269" s="43"/>
      <c r="Q269" s="43"/>
      <c r="R269" s="43"/>
      <c r="S269" s="43"/>
      <c r="T269" s="43"/>
      <c r="U269" s="43"/>
      <c r="V269" s="43"/>
      <c r="W269" s="43"/>
      <c r="X269" s="73"/>
      <c r="Y269" s="58"/>
    </row>
    <row r="270" spans="1:25" ht="32.25" outlineLevel="5" thickBot="1">
      <c r="A270" s="85" t="s">
        <v>97</v>
      </c>
      <c r="B270" s="89">
        <v>951</v>
      </c>
      <c r="C270" s="90" t="s">
        <v>232</v>
      </c>
      <c r="D270" s="90" t="s">
        <v>449</v>
      </c>
      <c r="E270" s="90" t="s">
        <v>92</v>
      </c>
      <c r="F270" s="90"/>
      <c r="G270" s="138">
        <v>5479.94602</v>
      </c>
      <c r="H270" s="54"/>
      <c r="I270" s="43"/>
      <c r="J270" s="43"/>
      <c r="K270" s="43"/>
      <c r="L270" s="43"/>
      <c r="M270" s="43"/>
      <c r="N270" s="43"/>
      <c r="O270" s="43"/>
      <c r="P270" s="43"/>
      <c r="Q270" s="43"/>
      <c r="R270" s="43"/>
      <c r="S270" s="43"/>
      <c r="T270" s="43"/>
      <c r="U270" s="43"/>
      <c r="V270" s="43"/>
      <c r="W270" s="43"/>
      <c r="X270" s="73"/>
      <c r="Y270" s="58"/>
    </row>
    <row r="271" spans="1:25" ht="16.5" outlineLevel="5" thickBot="1">
      <c r="A271" s="85" t="s">
        <v>325</v>
      </c>
      <c r="B271" s="89">
        <v>951</v>
      </c>
      <c r="C271" s="90" t="s">
        <v>232</v>
      </c>
      <c r="D271" s="90" t="s">
        <v>449</v>
      </c>
      <c r="E271" s="90" t="s">
        <v>327</v>
      </c>
      <c r="F271" s="90"/>
      <c r="G271" s="138">
        <f>G272</f>
        <v>760.50985</v>
      </c>
      <c r="H271" s="54"/>
      <c r="I271" s="43"/>
      <c r="J271" s="43"/>
      <c r="K271" s="43"/>
      <c r="L271" s="43"/>
      <c r="M271" s="43"/>
      <c r="N271" s="43"/>
      <c r="O271" s="43"/>
      <c r="P271" s="43"/>
      <c r="Q271" s="43"/>
      <c r="R271" s="43"/>
      <c r="S271" s="43"/>
      <c r="T271" s="43"/>
      <c r="U271" s="43"/>
      <c r="V271" s="43"/>
      <c r="W271" s="43"/>
      <c r="X271" s="73"/>
      <c r="Y271" s="58"/>
    </row>
    <row r="272" spans="1:25" ht="48" outlineLevel="5" thickBot="1">
      <c r="A272" s="85" t="s">
        <v>326</v>
      </c>
      <c r="B272" s="89">
        <v>951</v>
      </c>
      <c r="C272" s="90" t="s">
        <v>232</v>
      </c>
      <c r="D272" s="90" t="s">
        <v>449</v>
      </c>
      <c r="E272" s="90" t="s">
        <v>328</v>
      </c>
      <c r="F272" s="90"/>
      <c r="G272" s="138">
        <v>760.50985</v>
      </c>
      <c r="H272" s="54"/>
      <c r="I272" s="43"/>
      <c r="J272" s="43"/>
      <c r="K272" s="43"/>
      <c r="L272" s="43"/>
      <c r="M272" s="43"/>
      <c r="N272" s="43"/>
      <c r="O272" s="43"/>
      <c r="P272" s="43"/>
      <c r="Q272" s="43"/>
      <c r="R272" s="43"/>
      <c r="S272" s="43"/>
      <c r="T272" s="43"/>
      <c r="U272" s="43"/>
      <c r="V272" s="43"/>
      <c r="W272" s="43"/>
      <c r="X272" s="73"/>
      <c r="Y272" s="58"/>
    </row>
    <row r="273" spans="1:25" ht="48" outlineLevel="5" thickBot="1">
      <c r="A273" s="5" t="s">
        <v>231</v>
      </c>
      <c r="B273" s="21">
        <v>951</v>
      </c>
      <c r="C273" s="6" t="s">
        <v>232</v>
      </c>
      <c r="D273" s="6" t="s">
        <v>450</v>
      </c>
      <c r="E273" s="6" t="s">
        <v>5</v>
      </c>
      <c r="F273" s="6"/>
      <c r="G273" s="142">
        <f>G274</f>
        <v>2503.66731</v>
      </c>
      <c r="H273" s="54"/>
      <c r="I273" s="43"/>
      <c r="J273" s="43"/>
      <c r="K273" s="43"/>
      <c r="L273" s="43"/>
      <c r="M273" s="43"/>
      <c r="N273" s="43"/>
      <c r="O273" s="43"/>
      <c r="P273" s="43"/>
      <c r="Q273" s="43"/>
      <c r="R273" s="43"/>
      <c r="S273" s="43"/>
      <c r="T273" s="43"/>
      <c r="U273" s="43"/>
      <c r="V273" s="43"/>
      <c r="W273" s="43"/>
      <c r="X273" s="73"/>
      <c r="Y273" s="58"/>
    </row>
    <row r="274" spans="1:25" ht="18.75" customHeight="1" outlineLevel="5" thickBot="1">
      <c r="A274" s="85" t="s">
        <v>96</v>
      </c>
      <c r="B274" s="89">
        <v>951</v>
      </c>
      <c r="C274" s="90" t="s">
        <v>232</v>
      </c>
      <c r="D274" s="90" t="s">
        <v>450</v>
      </c>
      <c r="E274" s="90" t="s">
        <v>91</v>
      </c>
      <c r="F274" s="90"/>
      <c r="G274" s="138">
        <f>G275+G276</f>
        <v>2503.66731</v>
      </c>
      <c r="H274" s="54"/>
      <c r="I274" s="43"/>
      <c r="J274" s="43"/>
      <c r="K274" s="43"/>
      <c r="L274" s="43"/>
      <c r="M274" s="43"/>
      <c r="N274" s="43"/>
      <c r="O274" s="43"/>
      <c r="P274" s="43"/>
      <c r="Q274" s="43"/>
      <c r="R274" s="43"/>
      <c r="S274" s="43"/>
      <c r="T274" s="43"/>
      <c r="U274" s="43"/>
      <c r="V274" s="43"/>
      <c r="W274" s="43"/>
      <c r="X274" s="73"/>
      <c r="Y274" s="58"/>
    </row>
    <row r="275" spans="1:25" ht="18.75" customHeight="1" outlineLevel="5" thickBot="1">
      <c r="A275" s="85" t="s">
        <v>314</v>
      </c>
      <c r="B275" s="89">
        <v>951</v>
      </c>
      <c r="C275" s="90" t="s">
        <v>232</v>
      </c>
      <c r="D275" s="90" t="s">
        <v>450</v>
      </c>
      <c r="E275" s="90" t="s">
        <v>313</v>
      </c>
      <c r="F275" s="90"/>
      <c r="G275" s="138">
        <v>2383.66731</v>
      </c>
      <c r="H275" s="54"/>
      <c r="I275" s="43"/>
      <c r="J275" s="43"/>
      <c r="K275" s="43"/>
      <c r="L275" s="43"/>
      <c r="M275" s="43"/>
      <c r="N275" s="43"/>
      <c r="O275" s="43"/>
      <c r="P275" s="43"/>
      <c r="Q275" s="43"/>
      <c r="R275" s="43"/>
      <c r="S275" s="43"/>
      <c r="T275" s="43"/>
      <c r="U275" s="43"/>
      <c r="V275" s="43"/>
      <c r="W275" s="43"/>
      <c r="X275" s="73"/>
      <c r="Y275" s="58"/>
    </row>
    <row r="276" spans="1:25" ht="32.25" outlineLevel="5" thickBot="1">
      <c r="A276" s="85" t="s">
        <v>97</v>
      </c>
      <c r="B276" s="89">
        <v>951</v>
      </c>
      <c r="C276" s="90" t="s">
        <v>232</v>
      </c>
      <c r="D276" s="90" t="s">
        <v>450</v>
      </c>
      <c r="E276" s="90" t="s">
        <v>92</v>
      </c>
      <c r="F276" s="90"/>
      <c r="G276" s="138">
        <v>120</v>
      </c>
      <c r="H276" s="54"/>
      <c r="I276" s="43"/>
      <c r="J276" s="43"/>
      <c r="K276" s="43"/>
      <c r="L276" s="43"/>
      <c r="M276" s="43"/>
      <c r="N276" s="43"/>
      <c r="O276" s="43"/>
      <c r="P276" s="43"/>
      <c r="Q276" s="43"/>
      <c r="R276" s="43"/>
      <c r="S276" s="43"/>
      <c r="T276" s="43"/>
      <c r="U276" s="43"/>
      <c r="V276" s="43"/>
      <c r="W276" s="43"/>
      <c r="X276" s="73"/>
      <c r="Y276" s="58"/>
    </row>
    <row r="277" spans="1:25" ht="48" outlineLevel="5" thickBot="1">
      <c r="A277" s="5" t="s">
        <v>376</v>
      </c>
      <c r="B277" s="21">
        <v>951</v>
      </c>
      <c r="C277" s="6" t="s">
        <v>232</v>
      </c>
      <c r="D277" s="6" t="s">
        <v>379</v>
      </c>
      <c r="E277" s="6" t="s">
        <v>5</v>
      </c>
      <c r="F277" s="6"/>
      <c r="G277" s="142">
        <f>G278</f>
        <v>3692.78865</v>
      </c>
      <c r="H277" s="54"/>
      <c r="I277" s="43"/>
      <c r="J277" s="43"/>
      <c r="K277" s="43"/>
      <c r="L277" s="43"/>
      <c r="M277" s="43"/>
      <c r="N277" s="43"/>
      <c r="O277" s="43"/>
      <c r="P277" s="43"/>
      <c r="Q277" s="43"/>
      <c r="R277" s="43"/>
      <c r="S277" s="43"/>
      <c r="T277" s="43"/>
      <c r="U277" s="43"/>
      <c r="V277" s="43"/>
      <c r="W277" s="43"/>
      <c r="X277" s="73"/>
      <c r="Y277" s="58"/>
    </row>
    <row r="278" spans="1:25" ht="32.25" outlineLevel="5" thickBot="1">
      <c r="A278" s="85" t="s">
        <v>96</v>
      </c>
      <c r="B278" s="89">
        <v>951</v>
      </c>
      <c r="C278" s="90" t="s">
        <v>232</v>
      </c>
      <c r="D278" s="90" t="s">
        <v>379</v>
      </c>
      <c r="E278" s="90" t="s">
        <v>91</v>
      </c>
      <c r="F278" s="90"/>
      <c r="G278" s="138">
        <f>G279</f>
        <v>3692.78865</v>
      </c>
      <c r="H278" s="54"/>
      <c r="I278" s="43"/>
      <c r="J278" s="43"/>
      <c r="K278" s="43"/>
      <c r="L278" s="43"/>
      <c r="M278" s="43"/>
      <c r="N278" s="43"/>
      <c r="O278" s="43"/>
      <c r="P278" s="43"/>
      <c r="Q278" s="43"/>
      <c r="R278" s="43"/>
      <c r="S278" s="43"/>
      <c r="T278" s="43"/>
      <c r="U278" s="43"/>
      <c r="V278" s="43"/>
      <c r="W278" s="43"/>
      <c r="X278" s="73"/>
      <c r="Y278" s="58"/>
    </row>
    <row r="279" spans="1:25" ht="32.25" outlineLevel="5" thickBot="1">
      <c r="A279" s="85" t="s">
        <v>314</v>
      </c>
      <c r="B279" s="89">
        <v>951</v>
      </c>
      <c r="C279" s="90" t="s">
        <v>232</v>
      </c>
      <c r="D279" s="90" t="s">
        <v>379</v>
      </c>
      <c r="E279" s="90" t="s">
        <v>313</v>
      </c>
      <c r="F279" s="90"/>
      <c r="G279" s="138">
        <v>3692.78865</v>
      </c>
      <c r="H279" s="54"/>
      <c r="I279" s="43"/>
      <c r="J279" s="43"/>
      <c r="K279" s="43"/>
      <c r="L279" s="43"/>
      <c r="M279" s="43"/>
      <c r="N279" s="43"/>
      <c r="O279" s="43"/>
      <c r="P279" s="43"/>
      <c r="Q279" s="43"/>
      <c r="R279" s="43"/>
      <c r="S279" s="43"/>
      <c r="T279" s="43"/>
      <c r="U279" s="43"/>
      <c r="V279" s="43"/>
      <c r="W279" s="43"/>
      <c r="X279" s="73"/>
      <c r="Y279" s="58"/>
    </row>
    <row r="280" spans="1:25" ht="63.75" outlineLevel="5" thickBot="1">
      <c r="A280" s="5" t="s">
        <v>377</v>
      </c>
      <c r="B280" s="21">
        <v>951</v>
      </c>
      <c r="C280" s="6" t="s">
        <v>232</v>
      </c>
      <c r="D280" s="6" t="s">
        <v>380</v>
      </c>
      <c r="E280" s="6" t="s">
        <v>5</v>
      </c>
      <c r="F280" s="6"/>
      <c r="G280" s="142">
        <f>G281</f>
        <v>48900</v>
      </c>
      <c r="H280" s="54"/>
      <c r="I280" s="43"/>
      <c r="J280" s="43"/>
      <c r="K280" s="43"/>
      <c r="L280" s="43"/>
      <c r="M280" s="43"/>
      <c r="N280" s="43"/>
      <c r="O280" s="43"/>
      <c r="P280" s="43"/>
      <c r="Q280" s="43"/>
      <c r="R280" s="43"/>
      <c r="S280" s="43"/>
      <c r="T280" s="43"/>
      <c r="U280" s="43"/>
      <c r="V280" s="43"/>
      <c r="W280" s="43"/>
      <c r="X280" s="73"/>
      <c r="Y280" s="58"/>
    </row>
    <row r="281" spans="1:25" ht="16.5" outlineLevel="5" thickBot="1">
      <c r="A281" s="85" t="s">
        <v>325</v>
      </c>
      <c r="B281" s="89">
        <v>951</v>
      </c>
      <c r="C281" s="90" t="s">
        <v>232</v>
      </c>
      <c r="D281" s="90" t="s">
        <v>380</v>
      </c>
      <c r="E281" s="90" t="s">
        <v>327</v>
      </c>
      <c r="F281" s="90"/>
      <c r="G281" s="138">
        <f>G282</f>
        <v>48900</v>
      </c>
      <c r="H281" s="54"/>
      <c r="I281" s="43"/>
      <c r="J281" s="43"/>
      <c r="K281" s="43"/>
      <c r="L281" s="43"/>
      <c r="M281" s="43"/>
      <c r="N281" s="43"/>
      <c r="O281" s="43"/>
      <c r="P281" s="43"/>
      <c r="Q281" s="43"/>
      <c r="R281" s="43"/>
      <c r="S281" s="43"/>
      <c r="T281" s="43"/>
      <c r="U281" s="43"/>
      <c r="V281" s="43"/>
      <c r="W281" s="43"/>
      <c r="X281" s="73"/>
      <c r="Y281" s="58"/>
    </row>
    <row r="282" spans="1:25" ht="48" outlineLevel="5" thickBot="1">
      <c r="A282" s="85" t="s">
        <v>326</v>
      </c>
      <c r="B282" s="89">
        <v>951</v>
      </c>
      <c r="C282" s="90" t="s">
        <v>232</v>
      </c>
      <c r="D282" s="90" t="s">
        <v>380</v>
      </c>
      <c r="E282" s="90" t="s">
        <v>328</v>
      </c>
      <c r="F282" s="90"/>
      <c r="G282" s="138">
        <v>48900</v>
      </c>
      <c r="H282" s="54"/>
      <c r="I282" s="43"/>
      <c r="J282" s="43"/>
      <c r="K282" s="43"/>
      <c r="L282" s="43"/>
      <c r="M282" s="43"/>
      <c r="N282" s="43"/>
      <c r="O282" s="43"/>
      <c r="P282" s="43"/>
      <c r="Q282" s="43"/>
      <c r="R282" s="43"/>
      <c r="S282" s="43"/>
      <c r="T282" s="43"/>
      <c r="U282" s="43"/>
      <c r="V282" s="43"/>
      <c r="W282" s="43"/>
      <c r="X282" s="73"/>
      <c r="Y282" s="58"/>
    </row>
    <row r="283" spans="1:25" ht="32.25" outlineLevel="5" thickBot="1">
      <c r="A283" s="5" t="s">
        <v>378</v>
      </c>
      <c r="B283" s="21">
        <v>951</v>
      </c>
      <c r="C283" s="6" t="s">
        <v>232</v>
      </c>
      <c r="D283" s="6" t="s">
        <v>381</v>
      </c>
      <c r="E283" s="6" t="s">
        <v>5</v>
      </c>
      <c r="F283" s="6"/>
      <c r="G283" s="142">
        <f>G284</f>
        <v>3978</v>
      </c>
      <c r="H283" s="54"/>
      <c r="I283" s="43"/>
      <c r="J283" s="43"/>
      <c r="K283" s="43"/>
      <c r="L283" s="43"/>
      <c r="M283" s="43"/>
      <c r="N283" s="43"/>
      <c r="O283" s="43"/>
      <c r="P283" s="43"/>
      <c r="Q283" s="43"/>
      <c r="R283" s="43"/>
      <c r="S283" s="43"/>
      <c r="T283" s="43"/>
      <c r="U283" s="43"/>
      <c r="V283" s="43"/>
      <c r="W283" s="43"/>
      <c r="X283" s="73"/>
      <c r="Y283" s="58"/>
    </row>
    <row r="284" spans="1:25" ht="48" outlineLevel="5" thickBot="1">
      <c r="A284" s="150" t="s">
        <v>397</v>
      </c>
      <c r="B284" s="89">
        <v>951</v>
      </c>
      <c r="C284" s="90" t="s">
        <v>232</v>
      </c>
      <c r="D284" s="90" t="s">
        <v>381</v>
      </c>
      <c r="E284" s="90" t="s">
        <v>395</v>
      </c>
      <c r="F284" s="90"/>
      <c r="G284" s="138">
        <f>G285</f>
        <v>3978</v>
      </c>
      <c r="H284" s="54"/>
      <c r="I284" s="43"/>
      <c r="J284" s="43"/>
      <c r="K284" s="43"/>
      <c r="L284" s="43"/>
      <c r="M284" s="43"/>
      <c r="N284" s="43"/>
      <c r="O284" s="43"/>
      <c r="P284" s="43"/>
      <c r="Q284" s="43"/>
      <c r="R284" s="43"/>
      <c r="S284" s="43"/>
      <c r="T284" s="43"/>
      <c r="U284" s="43"/>
      <c r="V284" s="43"/>
      <c r="W284" s="43"/>
      <c r="X284" s="73"/>
      <c r="Y284" s="58"/>
    </row>
    <row r="285" spans="1:25" ht="63.75" outlineLevel="5" thickBot="1">
      <c r="A285" s="85" t="s">
        <v>398</v>
      </c>
      <c r="B285" s="89">
        <v>951</v>
      </c>
      <c r="C285" s="90" t="s">
        <v>232</v>
      </c>
      <c r="D285" s="90" t="s">
        <v>381</v>
      </c>
      <c r="E285" s="90" t="s">
        <v>396</v>
      </c>
      <c r="F285" s="90"/>
      <c r="G285" s="138">
        <v>3978</v>
      </c>
      <c r="H285" s="54"/>
      <c r="I285" s="43"/>
      <c r="J285" s="43"/>
      <c r="K285" s="43"/>
      <c r="L285" s="43"/>
      <c r="M285" s="43"/>
      <c r="N285" s="43"/>
      <c r="O285" s="43"/>
      <c r="P285" s="43"/>
      <c r="Q285" s="43"/>
      <c r="R285" s="43"/>
      <c r="S285" s="43"/>
      <c r="T285" s="43"/>
      <c r="U285" s="43"/>
      <c r="V285" s="43"/>
      <c r="W285" s="43"/>
      <c r="X285" s="73"/>
      <c r="Y285" s="58"/>
    </row>
    <row r="286" spans="1:25" ht="48" outlineLevel="5" thickBot="1">
      <c r="A286" s="5" t="s">
        <v>407</v>
      </c>
      <c r="B286" s="21">
        <v>951</v>
      </c>
      <c r="C286" s="6" t="s">
        <v>232</v>
      </c>
      <c r="D286" s="6" t="s">
        <v>409</v>
      </c>
      <c r="E286" s="6" t="s">
        <v>5</v>
      </c>
      <c r="F286" s="6"/>
      <c r="G286" s="142">
        <f>G287</f>
        <v>109.4786</v>
      </c>
      <c r="H286" s="54"/>
      <c r="I286" s="43"/>
      <c r="J286" s="43"/>
      <c r="K286" s="43"/>
      <c r="L286" s="43"/>
      <c r="M286" s="43"/>
      <c r="N286" s="43"/>
      <c r="O286" s="43"/>
      <c r="P286" s="43"/>
      <c r="Q286" s="43"/>
      <c r="R286" s="43"/>
      <c r="S286" s="43"/>
      <c r="T286" s="43"/>
      <c r="U286" s="43"/>
      <c r="V286" s="43"/>
      <c r="W286" s="43"/>
      <c r="X286" s="73"/>
      <c r="Y286" s="58"/>
    </row>
    <row r="287" spans="1:25" ht="32.25" outlineLevel="5" thickBot="1">
      <c r="A287" s="85" t="s">
        <v>96</v>
      </c>
      <c r="B287" s="89">
        <v>951</v>
      </c>
      <c r="C287" s="90" t="s">
        <v>232</v>
      </c>
      <c r="D287" s="90" t="s">
        <v>409</v>
      </c>
      <c r="E287" s="90" t="s">
        <v>91</v>
      </c>
      <c r="F287" s="90"/>
      <c r="G287" s="138">
        <f>G288</f>
        <v>109.4786</v>
      </c>
      <c r="H287" s="54"/>
      <c r="I287" s="43"/>
      <c r="J287" s="43"/>
      <c r="K287" s="43"/>
      <c r="L287" s="43"/>
      <c r="M287" s="43"/>
      <c r="N287" s="43"/>
      <c r="O287" s="43"/>
      <c r="P287" s="43"/>
      <c r="Q287" s="43"/>
      <c r="R287" s="43"/>
      <c r="S287" s="43"/>
      <c r="T287" s="43"/>
      <c r="U287" s="43"/>
      <c r="V287" s="43"/>
      <c r="W287" s="43"/>
      <c r="X287" s="73"/>
      <c r="Y287" s="58"/>
    </row>
    <row r="288" spans="1:25" ht="32.25" outlineLevel="5" thickBot="1">
      <c r="A288" s="85" t="s">
        <v>314</v>
      </c>
      <c r="B288" s="89">
        <v>951</v>
      </c>
      <c r="C288" s="90" t="s">
        <v>232</v>
      </c>
      <c r="D288" s="90" t="s">
        <v>409</v>
      </c>
      <c r="E288" s="90" t="s">
        <v>313</v>
      </c>
      <c r="F288" s="90"/>
      <c r="G288" s="138">
        <v>109.4786</v>
      </c>
      <c r="H288" s="54"/>
      <c r="I288" s="43"/>
      <c r="J288" s="43"/>
      <c r="K288" s="43"/>
      <c r="L288" s="43"/>
      <c r="M288" s="43"/>
      <c r="N288" s="43"/>
      <c r="O288" s="43"/>
      <c r="P288" s="43"/>
      <c r="Q288" s="43"/>
      <c r="R288" s="43"/>
      <c r="S288" s="43"/>
      <c r="T288" s="43"/>
      <c r="U288" s="43"/>
      <c r="V288" s="43"/>
      <c r="W288" s="43"/>
      <c r="X288" s="73"/>
      <c r="Y288" s="58"/>
    </row>
    <row r="289" spans="1:25" ht="48" outlineLevel="5" thickBot="1">
      <c r="A289" s="5" t="s">
        <v>408</v>
      </c>
      <c r="B289" s="21">
        <v>951</v>
      </c>
      <c r="C289" s="6" t="s">
        <v>232</v>
      </c>
      <c r="D289" s="6" t="s">
        <v>410</v>
      </c>
      <c r="E289" s="6" t="s">
        <v>5</v>
      </c>
      <c r="F289" s="6"/>
      <c r="G289" s="142">
        <f>G290</f>
        <v>3298.423</v>
      </c>
      <c r="H289" s="54"/>
      <c r="I289" s="43"/>
      <c r="J289" s="43"/>
      <c r="K289" s="43"/>
      <c r="L289" s="43"/>
      <c r="M289" s="43"/>
      <c r="N289" s="43"/>
      <c r="O289" s="43"/>
      <c r="P289" s="43"/>
      <c r="Q289" s="43"/>
      <c r="R289" s="43"/>
      <c r="S289" s="43"/>
      <c r="T289" s="43"/>
      <c r="U289" s="43"/>
      <c r="V289" s="43"/>
      <c r="W289" s="43"/>
      <c r="X289" s="73"/>
      <c r="Y289" s="58"/>
    </row>
    <row r="290" spans="1:25" ht="16.5" outlineLevel="5" thickBot="1">
      <c r="A290" s="85" t="s">
        <v>325</v>
      </c>
      <c r="B290" s="89">
        <v>951</v>
      </c>
      <c r="C290" s="90" t="s">
        <v>232</v>
      </c>
      <c r="D290" s="90" t="s">
        <v>410</v>
      </c>
      <c r="E290" s="90" t="s">
        <v>327</v>
      </c>
      <c r="F290" s="90"/>
      <c r="G290" s="138">
        <f>G291</f>
        <v>3298.423</v>
      </c>
      <c r="H290" s="54"/>
      <c r="I290" s="43"/>
      <c r="J290" s="43"/>
      <c r="K290" s="43"/>
      <c r="L290" s="43"/>
      <c r="M290" s="43"/>
      <c r="N290" s="43"/>
      <c r="O290" s="43"/>
      <c r="P290" s="43"/>
      <c r="Q290" s="43"/>
      <c r="R290" s="43"/>
      <c r="S290" s="43"/>
      <c r="T290" s="43"/>
      <c r="U290" s="43"/>
      <c r="V290" s="43"/>
      <c r="W290" s="43"/>
      <c r="X290" s="73"/>
      <c r="Y290" s="58"/>
    </row>
    <row r="291" spans="1:25" ht="48" outlineLevel="5" thickBot="1">
      <c r="A291" s="85" t="s">
        <v>326</v>
      </c>
      <c r="B291" s="89">
        <v>951</v>
      </c>
      <c r="C291" s="90" t="s">
        <v>232</v>
      </c>
      <c r="D291" s="90" t="s">
        <v>410</v>
      </c>
      <c r="E291" s="90" t="s">
        <v>328</v>
      </c>
      <c r="F291" s="90"/>
      <c r="G291" s="138">
        <v>3298.423</v>
      </c>
      <c r="H291" s="54"/>
      <c r="I291" s="43"/>
      <c r="J291" s="43"/>
      <c r="K291" s="43"/>
      <c r="L291" s="43"/>
      <c r="M291" s="43"/>
      <c r="N291" s="43"/>
      <c r="O291" s="43"/>
      <c r="P291" s="43"/>
      <c r="Q291" s="43"/>
      <c r="R291" s="43"/>
      <c r="S291" s="43"/>
      <c r="T291" s="43"/>
      <c r="U291" s="43"/>
      <c r="V291" s="43"/>
      <c r="W291" s="43"/>
      <c r="X291" s="73"/>
      <c r="Y291" s="58"/>
    </row>
    <row r="292" spans="1:25" ht="32.25" outlineLevel="5" thickBot="1">
      <c r="A292" s="5" t="s">
        <v>401</v>
      </c>
      <c r="B292" s="21">
        <v>951</v>
      </c>
      <c r="C292" s="6" t="s">
        <v>232</v>
      </c>
      <c r="D292" s="6" t="s">
        <v>402</v>
      </c>
      <c r="E292" s="6" t="s">
        <v>5</v>
      </c>
      <c r="F292" s="6"/>
      <c r="G292" s="142">
        <f>G293</f>
        <v>123.031</v>
      </c>
      <c r="H292" s="54"/>
      <c r="I292" s="43"/>
      <c r="J292" s="43"/>
      <c r="K292" s="43"/>
      <c r="L292" s="43"/>
      <c r="M292" s="43"/>
      <c r="N292" s="43"/>
      <c r="O292" s="43"/>
      <c r="P292" s="43"/>
      <c r="Q292" s="43"/>
      <c r="R292" s="43"/>
      <c r="S292" s="43"/>
      <c r="T292" s="43"/>
      <c r="U292" s="43"/>
      <c r="V292" s="43"/>
      <c r="W292" s="43"/>
      <c r="X292" s="73"/>
      <c r="Y292" s="58"/>
    </row>
    <row r="293" spans="1:25" ht="48" outlineLevel="5" thickBot="1">
      <c r="A293" s="150" t="s">
        <v>397</v>
      </c>
      <c r="B293" s="89">
        <v>951</v>
      </c>
      <c r="C293" s="90" t="s">
        <v>232</v>
      </c>
      <c r="D293" s="90" t="s">
        <v>402</v>
      </c>
      <c r="E293" s="90" t="s">
        <v>395</v>
      </c>
      <c r="F293" s="90"/>
      <c r="G293" s="138">
        <f>G294</f>
        <v>123.031</v>
      </c>
      <c r="H293" s="54"/>
      <c r="I293" s="43"/>
      <c r="J293" s="43"/>
      <c r="K293" s="43"/>
      <c r="L293" s="43"/>
      <c r="M293" s="43"/>
      <c r="N293" s="43"/>
      <c r="O293" s="43"/>
      <c r="P293" s="43"/>
      <c r="Q293" s="43"/>
      <c r="R293" s="43"/>
      <c r="S293" s="43"/>
      <c r="T293" s="43"/>
      <c r="U293" s="43"/>
      <c r="V293" s="43"/>
      <c r="W293" s="43"/>
      <c r="X293" s="73"/>
      <c r="Y293" s="58"/>
    </row>
    <row r="294" spans="1:25" ht="63.75" outlineLevel="5" thickBot="1">
      <c r="A294" s="85" t="s">
        <v>398</v>
      </c>
      <c r="B294" s="89">
        <v>951</v>
      </c>
      <c r="C294" s="90" t="s">
        <v>232</v>
      </c>
      <c r="D294" s="90" t="s">
        <v>402</v>
      </c>
      <c r="E294" s="90" t="s">
        <v>396</v>
      </c>
      <c r="F294" s="90"/>
      <c r="G294" s="138">
        <v>123.031</v>
      </c>
      <c r="H294" s="54"/>
      <c r="I294" s="43"/>
      <c r="J294" s="43"/>
      <c r="K294" s="43"/>
      <c r="L294" s="43"/>
      <c r="M294" s="43"/>
      <c r="N294" s="43"/>
      <c r="O294" s="43"/>
      <c r="P294" s="43"/>
      <c r="Q294" s="43"/>
      <c r="R294" s="43"/>
      <c r="S294" s="43"/>
      <c r="T294" s="43"/>
      <c r="U294" s="43"/>
      <c r="V294" s="43"/>
      <c r="W294" s="43"/>
      <c r="X294" s="73"/>
      <c r="Y294" s="58"/>
    </row>
    <row r="295" spans="1:25" ht="48" outlineLevel="5" thickBot="1">
      <c r="A295" s="91" t="s">
        <v>358</v>
      </c>
      <c r="B295" s="88">
        <v>951</v>
      </c>
      <c r="C295" s="88" t="s">
        <v>232</v>
      </c>
      <c r="D295" s="88" t="s">
        <v>336</v>
      </c>
      <c r="E295" s="88" t="s">
        <v>5</v>
      </c>
      <c r="F295" s="88"/>
      <c r="G295" s="139">
        <f>G296</f>
        <v>2356.11786</v>
      </c>
      <c r="H295" s="54"/>
      <c r="I295" s="43"/>
      <c r="J295" s="43"/>
      <c r="K295" s="43"/>
      <c r="L295" s="43"/>
      <c r="M295" s="43"/>
      <c r="N295" s="43"/>
      <c r="O295" s="43"/>
      <c r="P295" s="43"/>
      <c r="Q295" s="43"/>
      <c r="R295" s="43"/>
      <c r="S295" s="43"/>
      <c r="T295" s="43"/>
      <c r="U295" s="43"/>
      <c r="V295" s="43"/>
      <c r="W295" s="43"/>
      <c r="X295" s="73"/>
      <c r="Y295" s="58"/>
    </row>
    <row r="296" spans="1:25" ht="32.25" outlineLevel="5" thickBot="1">
      <c r="A296" s="5" t="s">
        <v>96</v>
      </c>
      <c r="B296" s="6">
        <v>951</v>
      </c>
      <c r="C296" s="6" t="s">
        <v>232</v>
      </c>
      <c r="D296" s="6" t="s">
        <v>440</v>
      </c>
      <c r="E296" s="6" t="s">
        <v>91</v>
      </c>
      <c r="F296" s="6"/>
      <c r="G296" s="142">
        <f>G297</f>
        <v>2356.11786</v>
      </c>
      <c r="H296" s="54"/>
      <c r="I296" s="43"/>
      <c r="J296" s="43"/>
      <c r="K296" s="43"/>
      <c r="L296" s="43"/>
      <c r="M296" s="43"/>
      <c r="N296" s="43"/>
      <c r="O296" s="43"/>
      <c r="P296" s="43"/>
      <c r="Q296" s="43"/>
      <c r="R296" s="43"/>
      <c r="S296" s="43"/>
      <c r="T296" s="43"/>
      <c r="U296" s="43"/>
      <c r="V296" s="43"/>
      <c r="W296" s="43"/>
      <c r="X296" s="73"/>
      <c r="Y296" s="58"/>
    </row>
    <row r="297" spans="1:25" ht="32.25" outlineLevel="5" thickBot="1">
      <c r="A297" s="96" t="s">
        <v>97</v>
      </c>
      <c r="B297" s="90">
        <v>951</v>
      </c>
      <c r="C297" s="90" t="s">
        <v>232</v>
      </c>
      <c r="D297" s="90" t="s">
        <v>440</v>
      </c>
      <c r="E297" s="90" t="s">
        <v>92</v>
      </c>
      <c r="F297" s="90"/>
      <c r="G297" s="138">
        <v>2356.11786</v>
      </c>
      <c r="H297" s="54"/>
      <c r="I297" s="43"/>
      <c r="J297" s="43"/>
      <c r="K297" s="43"/>
      <c r="L297" s="43"/>
      <c r="M297" s="43"/>
      <c r="N297" s="43"/>
      <c r="O297" s="43"/>
      <c r="P297" s="43"/>
      <c r="Q297" s="43"/>
      <c r="R297" s="43"/>
      <c r="S297" s="43"/>
      <c r="T297" s="43"/>
      <c r="U297" s="43"/>
      <c r="V297" s="43"/>
      <c r="W297" s="43"/>
      <c r="X297" s="73"/>
      <c r="Y297" s="58"/>
    </row>
    <row r="298" spans="1:25" ht="16.5" customHeight="1" outlineLevel="5" thickBot="1">
      <c r="A298" s="8" t="s">
        <v>33</v>
      </c>
      <c r="B298" s="19">
        <v>951</v>
      </c>
      <c r="C298" s="9" t="s">
        <v>12</v>
      </c>
      <c r="D298" s="9" t="s">
        <v>243</v>
      </c>
      <c r="E298" s="9" t="s">
        <v>5</v>
      </c>
      <c r="F298" s="9"/>
      <c r="G298" s="137">
        <f>G299</f>
        <v>0.72947</v>
      </c>
      <c r="H298" s="54"/>
      <c r="I298" s="43"/>
      <c r="J298" s="43"/>
      <c r="K298" s="43"/>
      <c r="L298" s="43"/>
      <c r="M298" s="43"/>
      <c r="N298" s="43"/>
      <c r="O298" s="43"/>
      <c r="P298" s="43"/>
      <c r="Q298" s="43"/>
      <c r="R298" s="43"/>
      <c r="S298" s="43"/>
      <c r="T298" s="43"/>
      <c r="U298" s="43"/>
      <c r="V298" s="43"/>
      <c r="W298" s="43"/>
      <c r="X298" s="73"/>
      <c r="Y298" s="58"/>
    </row>
    <row r="299" spans="1:25" ht="32.25" outlineLevel="5" thickBot="1">
      <c r="A299" s="108" t="s">
        <v>131</v>
      </c>
      <c r="B299" s="19">
        <v>951</v>
      </c>
      <c r="C299" s="9" t="s">
        <v>12</v>
      </c>
      <c r="D299" s="9" t="s">
        <v>244</v>
      </c>
      <c r="E299" s="9" t="s">
        <v>5</v>
      </c>
      <c r="F299" s="9"/>
      <c r="G299" s="137">
        <f>G300</f>
        <v>0.72947</v>
      </c>
      <c r="H299" s="54"/>
      <c r="I299" s="43"/>
      <c r="J299" s="43"/>
      <c r="K299" s="43"/>
      <c r="L299" s="43"/>
      <c r="M299" s="43"/>
      <c r="N299" s="43"/>
      <c r="O299" s="43"/>
      <c r="P299" s="43"/>
      <c r="Q299" s="43"/>
      <c r="R299" s="43"/>
      <c r="S299" s="43"/>
      <c r="T299" s="43"/>
      <c r="U299" s="43"/>
      <c r="V299" s="43"/>
      <c r="W299" s="43"/>
      <c r="X299" s="73"/>
      <c r="Y299" s="58"/>
    </row>
    <row r="300" spans="1:25" ht="32.25" outlineLevel="5" thickBot="1">
      <c r="A300" s="108" t="s">
        <v>132</v>
      </c>
      <c r="B300" s="19">
        <v>951</v>
      </c>
      <c r="C300" s="9" t="s">
        <v>12</v>
      </c>
      <c r="D300" s="9" t="s">
        <v>245</v>
      </c>
      <c r="E300" s="9" t="s">
        <v>5</v>
      </c>
      <c r="F300" s="9"/>
      <c r="G300" s="137">
        <f>G301+G307</f>
        <v>0.72947</v>
      </c>
      <c r="H300" s="54"/>
      <c r="I300" s="43"/>
      <c r="J300" s="43"/>
      <c r="K300" s="43"/>
      <c r="L300" s="43"/>
      <c r="M300" s="43"/>
      <c r="N300" s="43"/>
      <c r="O300" s="43"/>
      <c r="P300" s="43"/>
      <c r="Q300" s="43"/>
      <c r="R300" s="43"/>
      <c r="S300" s="43"/>
      <c r="T300" s="43"/>
      <c r="U300" s="43"/>
      <c r="V300" s="43"/>
      <c r="W300" s="43"/>
      <c r="X300" s="73"/>
      <c r="Y300" s="58"/>
    </row>
    <row r="301" spans="1:25" ht="48" outlineLevel="5" thickBot="1">
      <c r="A301" s="110" t="s">
        <v>187</v>
      </c>
      <c r="B301" s="87">
        <v>951</v>
      </c>
      <c r="C301" s="88" t="s">
        <v>12</v>
      </c>
      <c r="D301" s="88" t="s">
        <v>267</v>
      </c>
      <c r="E301" s="88" t="s">
        <v>5</v>
      </c>
      <c r="F301" s="88"/>
      <c r="G301" s="167">
        <f>G302+G305</f>
        <v>0.72947</v>
      </c>
      <c r="H301" s="54"/>
      <c r="I301" s="43"/>
      <c r="J301" s="43"/>
      <c r="K301" s="43"/>
      <c r="L301" s="43"/>
      <c r="M301" s="43"/>
      <c r="N301" s="43"/>
      <c r="O301" s="43"/>
      <c r="P301" s="43"/>
      <c r="Q301" s="43"/>
      <c r="R301" s="43"/>
      <c r="S301" s="43"/>
      <c r="T301" s="43"/>
      <c r="U301" s="43"/>
      <c r="V301" s="43"/>
      <c r="W301" s="43"/>
      <c r="X301" s="73"/>
      <c r="Y301" s="58"/>
    </row>
    <row r="302" spans="1:25" ht="32.25" outlineLevel="5" thickBot="1">
      <c r="A302" s="5" t="s">
        <v>90</v>
      </c>
      <c r="B302" s="21">
        <v>951</v>
      </c>
      <c r="C302" s="6" t="s">
        <v>12</v>
      </c>
      <c r="D302" s="6" t="s">
        <v>267</v>
      </c>
      <c r="E302" s="6" t="s">
        <v>87</v>
      </c>
      <c r="F302" s="6"/>
      <c r="G302" s="142">
        <f>G303+G304</f>
        <v>0.61</v>
      </c>
      <c r="H302" s="54"/>
      <c r="I302" s="43"/>
      <c r="J302" s="43"/>
      <c r="K302" s="43"/>
      <c r="L302" s="43"/>
      <c r="M302" s="43"/>
      <c r="N302" s="43"/>
      <c r="O302" s="43"/>
      <c r="P302" s="43"/>
      <c r="Q302" s="43"/>
      <c r="R302" s="43"/>
      <c r="S302" s="43"/>
      <c r="T302" s="43"/>
      <c r="U302" s="43"/>
      <c r="V302" s="43"/>
      <c r="W302" s="43"/>
      <c r="X302" s="73"/>
      <c r="Y302" s="58"/>
    </row>
    <row r="303" spans="1:25" ht="19.5" customHeight="1" outlineLevel="5" thickBot="1">
      <c r="A303" s="85" t="s">
        <v>240</v>
      </c>
      <c r="B303" s="89">
        <v>951</v>
      </c>
      <c r="C303" s="90" t="s">
        <v>12</v>
      </c>
      <c r="D303" s="90" t="s">
        <v>267</v>
      </c>
      <c r="E303" s="90" t="s">
        <v>88</v>
      </c>
      <c r="F303" s="90"/>
      <c r="G303" s="138">
        <v>0.47</v>
      </c>
      <c r="H303" s="54"/>
      <c r="I303" s="43"/>
      <c r="J303" s="43"/>
      <c r="K303" s="43"/>
      <c r="L303" s="43"/>
      <c r="M303" s="43"/>
      <c r="N303" s="43"/>
      <c r="O303" s="43"/>
      <c r="P303" s="43"/>
      <c r="Q303" s="43"/>
      <c r="R303" s="43"/>
      <c r="S303" s="43"/>
      <c r="T303" s="43"/>
      <c r="U303" s="43"/>
      <c r="V303" s="43"/>
      <c r="W303" s="43"/>
      <c r="X303" s="73"/>
      <c r="Y303" s="58"/>
    </row>
    <row r="304" spans="1:25" ht="48" outlineLevel="5" thickBot="1">
      <c r="A304" s="85" t="s">
        <v>235</v>
      </c>
      <c r="B304" s="89">
        <v>951</v>
      </c>
      <c r="C304" s="90" t="s">
        <v>12</v>
      </c>
      <c r="D304" s="90" t="s">
        <v>267</v>
      </c>
      <c r="E304" s="90" t="s">
        <v>236</v>
      </c>
      <c r="F304" s="90"/>
      <c r="G304" s="138">
        <v>0.14</v>
      </c>
      <c r="H304" s="54"/>
      <c r="I304" s="43"/>
      <c r="J304" s="43"/>
      <c r="K304" s="43"/>
      <c r="L304" s="43"/>
      <c r="M304" s="43"/>
      <c r="N304" s="43"/>
      <c r="O304" s="43"/>
      <c r="P304" s="43"/>
      <c r="Q304" s="43"/>
      <c r="R304" s="43"/>
      <c r="S304" s="43"/>
      <c r="T304" s="43"/>
      <c r="U304" s="43"/>
      <c r="V304" s="43"/>
      <c r="W304" s="43"/>
      <c r="X304" s="73"/>
      <c r="Y304" s="58"/>
    </row>
    <row r="305" spans="1:25" ht="32.25" outlineLevel="5" thickBot="1">
      <c r="A305" s="5" t="s">
        <v>96</v>
      </c>
      <c r="B305" s="21">
        <v>951</v>
      </c>
      <c r="C305" s="6" t="s">
        <v>12</v>
      </c>
      <c r="D305" s="6" t="s">
        <v>267</v>
      </c>
      <c r="E305" s="6" t="s">
        <v>91</v>
      </c>
      <c r="F305" s="6"/>
      <c r="G305" s="142">
        <f>G306</f>
        <v>0.11947</v>
      </c>
      <c r="H305" s="54"/>
      <c r="I305" s="43"/>
      <c r="J305" s="43"/>
      <c r="K305" s="43"/>
      <c r="L305" s="43"/>
      <c r="M305" s="43"/>
      <c r="N305" s="43"/>
      <c r="O305" s="43"/>
      <c r="P305" s="43"/>
      <c r="Q305" s="43"/>
      <c r="R305" s="43"/>
      <c r="S305" s="43"/>
      <c r="T305" s="43"/>
      <c r="U305" s="43"/>
      <c r="V305" s="43"/>
      <c r="W305" s="43"/>
      <c r="X305" s="73"/>
      <c r="Y305" s="58"/>
    </row>
    <row r="306" spans="1:25" ht="32.25" outlineLevel="5" thickBot="1">
      <c r="A306" s="85" t="s">
        <v>97</v>
      </c>
      <c r="B306" s="89">
        <v>951</v>
      </c>
      <c r="C306" s="90" t="s">
        <v>12</v>
      </c>
      <c r="D306" s="90" t="s">
        <v>267</v>
      </c>
      <c r="E306" s="90" t="s">
        <v>92</v>
      </c>
      <c r="F306" s="90"/>
      <c r="G306" s="166">
        <v>0.11947</v>
      </c>
      <c r="H306" s="54"/>
      <c r="I306" s="43"/>
      <c r="J306" s="43"/>
      <c r="K306" s="43"/>
      <c r="L306" s="43"/>
      <c r="M306" s="43"/>
      <c r="N306" s="43"/>
      <c r="O306" s="43"/>
      <c r="P306" s="43"/>
      <c r="Q306" s="43"/>
      <c r="R306" s="43"/>
      <c r="S306" s="43"/>
      <c r="T306" s="43"/>
      <c r="U306" s="43"/>
      <c r="V306" s="43"/>
      <c r="W306" s="43"/>
      <c r="X306" s="73"/>
      <c r="Y306" s="58"/>
    </row>
    <row r="307" spans="1:25" ht="18.75" customHeight="1" outlineLevel="5" thickBot="1">
      <c r="A307" s="91" t="s">
        <v>206</v>
      </c>
      <c r="B307" s="87">
        <v>951</v>
      </c>
      <c r="C307" s="88" t="s">
        <v>12</v>
      </c>
      <c r="D307" s="88" t="s">
        <v>451</v>
      </c>
      <c r="E307" s="88" t="s">
        <v>5</v>
      </c>
      <c r="F307" s="88"/>
      <c r="G307" s="16">
        <f>G308</f>
        <v>0</v>
      </c>
      <c r="H307" s="54"/>
      <c r="I307" s="43"/>
      <c r="J307" s="43"/>
      <c r="K307" s="43"/>
      <c r="L307" s="43"/>
      <c r="M307" s="43"/>
      <c r="N307" s="43"/>
      <c r="O307" s="43"/>
      <c r="P307" s="43"/>
      <c r="Q307" s="43"/>
      <c r="R307" s="43"/>
      <c r="S307" s="43"/>
      <c r="T307" s="43"/>
      <c r="U307" s="43"/>
      <c r="V307" s="43"/>
      <c r="W307" s="43"/>
      <c r="X307" s="73"/>
      <c r="Y307" s="58"/>
    </row>
    <row r="308" spans="1:25" ht="18.75" customHeight="1" outlineLevel="5" thickBot="1">
      <c r="A308" s="5" t="s">
        <v>96</v>
      </c>
      <c r="B308" s="21">
        <v>951</v>
      </c>
      <c r="C308" s="6" t="s">
        <v>12</v>
      </c>
      <c r="D308" s="6" t="s">
        <v>451</v>
      </c>
      <c r="E308" s="6" t="s">
        <v>91</v>
      </c>
      <c r="F308" s="6"/>
      <c r="G308" s="7">
        <f>G309</f>
        <v>0</v>
      </c>
      <c r="H308" s="54"/>
      <c r="I308" s="43"/>
      <c r="J308" s="43"/>
      <c r="K308" s="43"/>
      <c r="L308" s="43"/>
      <c r="M308" s="43"/>
      <c r="N308" s="43"/>
      <c r="O308" s="43"/>
      <c r="P308" s="43"/>
      <c r="Q308" s="43"/>
      <c r="R308" s="43"/>
      <c r="S308" s="43"/>
      <c r="T308" s="43"/>
      <c r="U308" s="43"/>
      <c r="V308" s="43"/>
      <c r="W308" s="43"/>
      <c r="X308" s="73"/>
      <c r="Y308" s="58"/>
    </row>
    <row r="309" spans="1:25" ht="32.25" outlineLevel="5" thickBot="1">
      <c r="A309" s="85" t="s">
        <v>97</v>
      </c>
      <c r="B309" s="89">
        <v>951</v>
      </c>
      <c r="C309" s="90" t="s">
        <v>12</v>
      </c>
      <c r="D309" s="90" t="s">
        <v>451</v>
      </c>
      <c r="E309" s="90" t="s">
        <v>92</v>
      </c>
      <c r="F309" s="90"/>
      <c r="G309" s="95">
        <v>0</v>
      </c>
      <c r="H309" s="54"/>
      <c r="I309" s="43"/>
      <c r="J309" s="43"/>
      <c r="K309" s="43"/>
      <c r="L309" s="43"/>
      <c r="M309" s="43"/>
      <c r="N309" s="43"/>
      <c r="O309" s="43"/>
      <c r="P309" s="43"/>
      <c r="Q309" s="43"/>
      <c r="R309" s="43"/>
      <c r="S309" s="43"/>
      <c r="T309" s="43"/>
      <c r="U309" s="43"/>
      <c r="V309" s="43"/>
      <c r="W309" s="43"/>
      <c r="X309" s="73"/>
      <c r="Y309" s="58"/>
    </row>
    <row r="310" spans="1:25" ht="19.5" outlineLevel="5" thickBot="1">
      <c r="A310" s="105" t="s">
        <v>47</v>
      </c>
      <c r="B310" s="18">
        <v>951</v>
      </c>
      <c r="C310" s="14" t="s">
        <v>46</v>
      </c>
      <c r="D310" s="14" t="s">
        <v>243</v>
      </c>
      <c r="E310" s="14" t="s">
        <v>5</v>
      </c>
      <c r="F310" s="14"/>
      <c r="G310" s="136">
        <f>G311+G321+G326</f>
        <v>16538.17841</v>
      </c>
      <c r="H310" s="54"/>
      <c r="I310" s="43"/>
      <c r="J310" s="43"/>
      <c r="K310" s="43"/>
      <c r="L310" s="43"/>
      <c r="M310" s="43"/>
      <c r="N310" s="43"/>
      <c r="O310" s="43"/>
      <c r="P310" s="43"/>
      <c r="Q310" s="43"/>
      <c r="R310" s="43"/>
      <c r="S310" s="43"/>
      <c r="T310" s="43"/>
      <c r="U310" s="43"/>
      <c r="V310" s="43"/>
      <c r="W310" s="43"/>
      <c r="X310" s="73"/>
      <c r="Y310" s="58"/>
    </row>
    <row r="311" spans="1:25" ht="16.5" outlineLevel="5" thickBot="1">
      <c r="A311" s="120" t="s">
        <v>329</v>
      </c>
      <c r="B311" s="18">
        <v>951</v>
      </c>
      <c r="C311" s="39" t="s">
        <v>330</v>
      </c>
      <c r="D311" s="39" t="s">
        <v>243</v>
      </c>
      <c r="E311" s="39" t="s">
        <v>5</v>
      </c>
      <c r="F311" s="39"/>
      <c r="G311" s="149">
        <f>G316+G312</f>
        <v>14673.58341</v>
      </c>
      <c r="H311" s="54"/>
      <c r="I311" s="43"/>
      <c r="J311" s="43"/>
      <c r="K311" s="43"/>
      <c r="L311" s="43"/>
      <c r="M311" s="43"/>
      <c r="N311" s="43"/>
      <c r="O311" s="43"/>
      <c r="P311" s="43"/>
      <c r="Q311" s="43"/>
      <c r="R311" s="43"/>
      <c r="S311" s="43"/>
      <c r="T311" s="43"/>
      <c r="U311" s="43"/>
      <c r="V311" s="43"/>
      <c r="W311" s="43"/>
      <c r="X311" s="73"/>
      <c r="Y311" s="58"/>
    </row>
    <row r="312" spans="1:25" ht="32.25" outlineLevel="5" thickBot="1">
      <c r="A312" s="108" t="s">
        <v>131</v>
      </c>
      <c r="B312" s="9">
        <v>951</v>
      </c>
      <c r="C312" s="9" t="s">
        <v>330</v>
      </c>
      <c r="D312" s="9" t="s">
        <v>244</v>
      </c>
      <c r="E312" s="9" t="s">
        <v>5</v>
      </c>
      <c r="F312" s="9"/>
      <c r="G312" s="137">
        <f>G313</f>
        <v>18.61168</v>
      </c>
      <c r="H312" s="54"/>
      <c r="I312" s="43"/>
      <c r="J312" s="43"/>
      <c r="K312" s="43"/>
      <c r="L312" s="43"/>
      <c r="M312" s="43"/>
      <c r="N312" s="43"/>
      <c r="O312" s="43"/>
      <c r="P312" s="43"/>
      <c r="Q312" s="43"/>
      <c r="R312" s="43"/>
      <c r="S312" s="43"/>
      <c r="T312" s="43"/>
      <c r="U312" s="43"/>
      <c r="V312" s="43"/>
      <c r="W312" s="43"/>
      <c r="X312" s="73"/>
      <c r="Y312" s="58"/>
    </row>
    <row r="313" spans="1:25" ht="32.25" outlineLevel="5" thickBot="1">
      <c r="A313" s="108" t="s">
        <v>132</v>
      </c>
      <c r="B313" s="9">
        <v>951</v>
      </c>
      <c r="C313" s="9" t="s">
        <v>330</v>
      </c>
      <c r="D313" s="9" t="s">
        <v>245</v>
      </c>
      <c r="E313" s="9" t="s">
        <v>5</v>
      </c>
      <c r="F313" s="9"/>
      <c r="G313" s="137">
        <f>G314</f>
        <v>18.61168</v>
      </c>
      <c r="H313" s="54"/>
      <c r="I313" s="43"/>
      <c r="J313" s="43"/>
      <c r="K313" s="43"/>
      <c r="L313" s="43"/>
      <c r="M313" s="43"/>
      <c r="N313" s="43"/>
      <c r="O313" s="43"/>
      <c r="P313" s="43"/>
      <c r="Q313" s="43"/>
      <c r="R313" s="43"/>
      <c r="S313" s="43"/>
      <c r="T313" s="43"/>
      <c r="U313" s="43"/>
      <c r="V313" s="43"/>
      <c r="W313" s="43"/>
      <c r="X313" s="73"/>
      <c r="Y313" s="58"/>
    </row>
    <row r="314" spans="1:25" ht="32.25" outlineLevel="5" thickBot="1">
      <c r="A314" s="91" t="s">
        <v>332</v>
      </c>
      <c r="B314" s="88">
        <v>951</v>
      </c>
      <c r="C314" s="88" t="s">
        <v>330</v>
      </c>
      <c r="D314" s="88" t="s">
        <v>333</v>
      </c>
      <c r="E314" s="88" t="s">
        <v>5</v>
      </c>
      <c r="F314" s="88"/>
      <c r="G314" s="139">
        <f>G315</f>
        <v>18.61168</v>
      </c>
      <c r="H314" s="54"/>
      <c r="I314" s="43"/>
      <c r="J314" s="43"/>
      <c r="K314" s="43"/>
      <c r="L314" s="43"/>
      <c r="M314" s="43"/>
      <c r="N314" s="43"/>
      <c r="O314" s="43"/>
      <c r="P314" s="43"/>
      <c r="Q314" s="43"/>
      <c r="R314" s="43"/>
      <c r="S314" s="43"/>
      <c r="T314" s="43"/>
      <c r="U314" s="43"/>
      <c r="V314" s="43"/>
      <c r="W314" s="43"/>
      <c r="X314" s="73"/>
      <c r="Y314" s="58"/>
    </row>
    <row r="315" spans="1:25" ht="16.5" outlineLevel="5" thickBot="1">
      <c r="A315" s="5" t="s">
        <v>83</v>
      </c>
      <c r="B315" s="6">
        <v>951</v>
      </c>
      <c r="C315" s="6" t="s">
        <v>330</v>
      </c>
      <c r="D315" s="6" t="s">
        <v>333</v>
      </c>
      <c r="E315" s="6" t="s">
        <v>84</v>
      </c>
      <c r="F315" s="6"/>
      <c r="G315" s="142">
        <v>18.61168</v>
      </c>
      <c r="H315" s="54"/>
      <c r="I315" s="43"/>
      <c r="J315" s="43"/>
      <c r="K315" s="43"/>
      <c r="L315" s="43"/>
      <c r="M315" s="43"/>
      <c r="N315" s="43"/>
      <c r="O315" s="43"/>
      <c r="P315" s="43"/>
      <c r="Q315" s="43"/>
      <c r="R315" s="43"/>
      <c r="S315" s="43"/>
      <c r="T315" s="43"/>
      <c r="U315" s="43"/>
      <c r="V315" s="43"/>
      <c r="W315" s="43"/>
      <c r="X315" s="73"/>
      <c r="Y315" s="58"/>
    </row>
    <row r="316" spans="1:25" ht="32.25" outlineLevel="4" thickBot="1">
      <c r="A316" s="78" t="s">
        <v>195</v>
      </c>
      <c r="B316" s="19">
        <v>951</v>
      </c>
      <c r="C316" s="9" t="s">
        <v>330</v>
      </c>
      <c r="D316" s="9" t="s">
        <v>268</v>
      </c>
      <c r="E316" s="9" t="s">
        <v>5</v>
      </c>
      <c r="F316" s="9"/>
      <c r="G316" s="137">
        <f>G317</f>
        <v>14654.97173</v>
      </c>
      <c r="H316" s="32">
        <f aca="true" t="shared" si="29" ref="H316:X316">H317+H319</f>
        <v>0</v>
      </c>
      <c r="I316" s="32">
        <f t="shared" si="29"/>
        <v>0</v>
      </c>
      <c r="J316" s="32">
        <f t="shared" si="29"/>
        <v>0</v>
      </c>
      <c r="K316" s="32">
        <f t="shared" si="29"/>
        <v>0</v>
      </c>
      <c r="L316" s="32">
        <f t="shared" si="29"/>
        <v>0</v>
      </c>
      <c r="M316" s="32">
        <f t="shared" si="29"/>
        <v>0</v>
      </c>
      <c r="N316" s="32">
        <f t="shared" si="29"/>
        <v>0</v>
      </c>
      <c r="O316" s="32">
        <f t="shared" si="29"/>
        <v>0</v>
      </c>
      <c r="P316" s="32">
        <f t="shared" si="29"/>
        <v>0</v>
      </c>
      <c r="Q316" s="32">
        <f t="shared" si="29"/>
        <v>0</v>
      </c>
      <c r="R316" s="32">
        <f t="shared" si="29"/>
        <v>0</v>
      </c>
      <c r="S316" s="32">
        <f t="shared" si="29"/>
        <v>0</v>
      </c>
      <c r="T316" s="32">
        <f t="shared" si="29"/>
        <v>0</v>
      </c>
      <c r="U316" s="32">
        <f t="shared" si="29"/>
        <v>0</v>
      </c>
      <c r="V316" s="32">
        <f t="shared" si="29"/>
        <v>0</v>
      </c>
      <c r="W316" s="32">
        <f t="shared" si="29"/>
        <v>0</v>
      </c>
      <c r="X316" s="32">
        <f t="shared" si="29"/>
        <v>5000</v>
      </c>
      <c r="Y316" s="58" t="e">
        <f>X316/#REF!*100</f>
        <v>#REF!</v>
      </c>
    </row>
    <row r="317" spans="1:25" ht="33" customHeight="1" outlineLevel="5" thickBot="1">
      <c r="A317" s="121" t="s">
        <v>154</v>
      </c>
      <c r="B317" s="128">
        <v>951</v>
      </c>
      <c r="C317" s="88" t="s">
        <v>330</v>
      </c>
      <c r="D317" s="88" t="s">
        <v>269</v>
      </c>
      <c r="E317" s="88" t="s">
        <v>5</v>
      </c>
      <c r="F317" s="92"/>
      <c r="G317" s="139">
        <f>G318</f>
        <v>14654.97173</v>
      </c>
      <c r="H317" s="26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43"/>
      <c r="X317" s="64">
        <v>0</v>
      </c>
      <c r="Y317" s="58" t="e">
        <f>X317/#REF!*100</f>
        <v>#REF!</v>
      </c>
    </row>
    <row r="318" spans="1:25" ht="22.5" customHeight="1" outlineLevel="5" thickBot="1">
      <c r="A318" s="5" t="s">
        <v>116</v>
      </c>
      <c r="B318" s="21">
        <v>951</v>
      </c>
      <c r="C318" s="6" t="s">
        <v>330</v>
      </c>
      <c r="D318" s="6" t="s">
        <v>269</v>
      </c>
      <c r="E318" s="6" t="s">
        <v>5</v>
      </c>
      <c r="F318" s="76"/>
      <c r="G318" s="142">
        <f>G319+G320</f>
        <v>14654.97173</v>
      </c>
      <c r="H318" s="26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43"/>
      <c r="X318" s="64"/>
      <c r="Y318" s="58"/>
    </row>
    <row r="319" spans="1:25" ht="48" outlineLevel="5" thickBot="1">
      <c r="A319" s="93" t="s">
        <v>196</v>
      </c>
      <c r="B319" s="130">
        <v>951</v>
      </c>
      <c r="C319" s="90" t="s">
        <v>330</v>
      </c>
      <c r="D319" s="90" t="s">
        <v>269</v>
      </c>
      <c r="E319" s="90" t="s">
        <v>85</v>
      </c>
      <c r="F319" s="94"/>
      <c r="G319" s="138">
        <v>12956</v>
      </c>
      <c r="H319" s="26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43"/>
      <c r="X319" s="64">
        <v>5000</v>
      </c>
      <c r="Y319" s="58" t="e">
        <f>X319/#REF!*100</f>
        <v>#REF!</v>
      </c>
    </row>
    <row r="320" spans="1:25" ht="19.5" outlineLevel="5" thickBot="1">
      <c r="A320" s="93" t="s">
        <v>83</v>
      </c>
      <c r="B320" s="130">
        <v>951</v>
      </c>
      <c r="C320" s="90" t="s">
        <v>330</v>
      </c>
      <c r="D320" s="90" t="s">
        <v>303</v>
      </c>
      <c r="E320" s="90" t="s">
        <v>84</v>
      </c>
      <c r="F320" s="94"/>
      <c r="G320" s="138">
        <v>1698.97173</v>
      </c>
      <c r="H320" s="54"/>
      <c r="I320" s="43"/>
      <c r="J320" s="43"/>
      <c r="K320" s="43"/>
      <c r="L320" s="43"/>
      <c r="M320" s="43"/>
      <c r="N320" s="43"/>
      <c r="O320" s="43"/>
      <c r="P320" s="43"/>
      <c r="Q320" s="43"/>
      <c r="R320" s="43"/>
      <c r="S320" s="43"/>
      <c r="T320" s="43"/>
      <c r="U320" s="43"/>
      <c r="V320" s="43"/>
      <c r="W320" s="43"/>
      <c r="X320" s="73"/>
      <c r="Y320" s="58"/>
    </row>
    <row r="321" spans="1:25" ht="32.25" outlineLevel="5" thickBot="1">
      <c r="A321" s="120" t="s">
        <v>58</v>
      </c>
      <c r="B321" s="18">
        <v>951</v>
      </c>
      <c r="C321" s="39" t="s">
        <v>57</v>
      </c>
      <c r="D321" s="39" t="s">
        <v>243</v>
      </c>
      <c r="E321" s="39" t="s">
        <v>5</v>
      </c>
      <c r="F321" s="39"/>
      <c r="G321" s="115">
        <f>G322</f>
        <v>74.495</v>
      </c>
      <c r="H321" s="54"/>
      <c r="I321" s="43"/>
      <c r="J321" s="43"/>
      <c r="K321" s="43"/>
      <c r="L321" s="43"/>
      <c r="M321" s="43"/>
      <c r="N321" s="43"/>
      <c r="O321" s="43"/>
      <c r="P321" s="43"/>
      <c r="Q321" s="43"/>
      <c r="R321" s="43"/>
      <c r="S321" s="43"/>
      <c r="T321" s="43"/>
      <c r="U321" s="43"/>
      <c r="V321" s="43"/>
      <c r="W321" s="43"/>
      <c r="X321" s="73"/>
      <c r="Y321" s="58"/>
    </row>
    <row r="322" spans="1:25" ht="19.5" outlineLevel="6" thickBot="1">
      <c r="A322" s="8" t="s">
        <v>218</v>
      </c>
      <c r="B322" s="19">
        <v>951</v>
      </c>
      <c r="C322" s="9" t="s">
        <v>57</v>
      </c>
      <c r="D322" s="9" t="s">
        <v>270</v>
      </c>
      <c r="E322" s="9" t="s">
        <v>5</v>
      </c>
      <c r="F322" s="9"/>
      <c r="G322" s="10">
        <f>G323</f>
        <v>74.495</v>
      </c>
      <c r="H322" s="29">
        <f aca="true" t="shared" si="30" ref="H322:X322">H330+H335</f>
        <v>0</v>
      </c>
      <c r="I322" s="29">
        <f t="shared" si="30"/>
        <v>0</v>
      </c>
      <c r="J322" s="29">
        <f t="shared" si="30"/>
        <v>0</v>
      </c>
      <c r="K322" s="29">
        <f t="shared" si="30"/>
        <v>0</v>
      </c>
      <c r="L322" s="29">
        <f t="shared" si="30"/>
        <v>0</v>
      </c>
      <c r="M322" s="29">
        <f t="shared" si="30"/>
        <v>0</v>
      </c>
      <c r="N322" s="29">
        <f t="shared" si="30"/>
        <v>0</v>
      </c>
      <c r="O322" s="29">
        <f t="shared" si="30"/>
        <v>0</v>
      </c>
      <c r="P322" s="29">
        <f t="shared" si="30"/>
        <v>0</v>
      </c>
      <c r="Q322" s="29">
        <f t="shared" si="30"/>
        <v>0</v>
      </c>
      <c r="R322" s="29">
        <f t="shared" si="30"/>
        <v>0</v>
      </c>
      <c r="S322" s="29">
        <f t="shared" si="30"/>
        <v>0</v>
      </c>
      <c r="T322" s="29">
        <f t="shared" si="30"/>
        <v>0</v>
      </c>
      <c r="U322" s="29">
        <f t="shared" si="30"/>
        <v>0</v>
      </c>
      <c r="V322" s="29">
        <f t="shared" si="30"/>
        <v>0</v>
      </c>
      <c r="W322" s="29">
        <f t="shared" si="30"/>
        <v>0</v>
      </c>
      <c r="X322" s="71">
        <f t="shared" si="30"/>
        <v>1409.01825</v>
      </c>
      <c r="Y322" s="58">
        <f>X322/G316*100</f>
        <v>9.614609130330953</v>
      </c>
    </row>
    <row r="323" spans="1:25" ht="33" customHeight="1" outlineLevel="6" thickBot="1">
      <c r="A323" s="110" t="s">
        <v>155</v>
      </c>
      <c r="B323" s="87">
        <v>951</v>
      </c>
      <c r="C323" s="88" t="s">
        <v>57</v>
      </c>
      <c r="D323" s="88" t="s">
        <v>452</v>
      </c>
      <c r="E323" s="88" t="s">
        <v>5</v>
      </c>
      <c r="F323" s="88"/>
      <c r="G323" s="16">
        <f>G324</f>
        <v>74.495</v>
      </c>
      <c r="H323" s="41"/>
      <c r="I323" s="41"/>
      <c r="J323" s="41"/>
      <c r="K323" s="41"/>
      <c r="L323" s="41"/>
      <c r="M323" s="41"/>
      <c r="N323" s="41"/>
      <c r="O323" s="41"/>
      <c r="P323" s="41"/>
      <c r="Q323" s="41"/>
      <c r="R323" s="41"/>
      <c r="S323" s="41"/>
      <c r="T323" s="41"/>
      <c r="U323" s="41"/>
      <c r="V323" s="41"/>
      <c r="W323" s="41"/>
      <c r="X323" s="71"/>
      <c r="Y323" s="58"/>
    </row>
    <row r="324" spans="1:25" ht="19.5" customHeight="1" outlineLevel="6" thickBot="1">
      <c r="A324" s="5" t="s">
        <v>96</v>
      </c>
      <c r="B324" s="21">
        <v>951</v>
      </c>
      <c r="C324" s="6" t="s">
        <v>57</v>
      </c>
      <c r="D324" s="6" t="s">
        <v>452</v>
      </c>
      <c r="E324" s="6" t="s">
        <v>91</v>
      </c>
      <c r="F324" s="6"/>
      <c r="G324" s="7">
        <f>G325</f>
        <v>74.495</v>
      </c>
      <c r="H324" s="41"/>
      <c r="I324" s="41"/>
      <c r="J324" s="41"/>
      <c r="K324" s="41"/>
      <c r="L324" s="41"/>
      <c r="M324" s="41"/>
      <c r="N324" s="41"/>
      <c r="O324" s="41"/>
      <c r="P324" s="41"/>
      <c r="Q324" s="41"/>
      <c r="R324" s="41"/>
      <c r="S324" s="41"/>
      <c r="T324" s="41"/>
      <c r="U324" s="41"/>
      <c r="V324" s="41"/>
      <c r="W324" s="41"/>
      <c r="X324" s="71"/>
      <c r="Y324" s="58"/>
    </row>
    <row r="325" spans="1:25" ht="32.25" outlineLevel="6" thickBot="1">
      <c r="A325" s="85" t="s">
        <v>97</v>
      </c>
      <c r="B325" s="89">
        <v>951</v>
      </c>
      <c r="C325" s="90" t="s">
        <v>57</v>
      </c>
      <c r="D325" s="90" t="s">
        <v>452</v>
      </c>
      <c r="E325" s="90" t="s">
        <v>92</v>
      </c>
      <c r="F325" s="90"/>
      <c r="G325" s="95">
        <v>74.495</v>
      </c>
      <c r="H325" s="41"/>
      <c r="I325" s="41"/>
      <c r="J325" s="41"/>
      <c r="K325" s="41"/>
      <c r="L325" s="41"/>
      <c r="M325" s="41"/>
      <c r="N325" s="41"/>
      <c r="O325" s="41"/>
      <c r="P325" s="41"/>
      <c r="Q325" s="41"/>
      <c r="R325" s="41"/>
      <c r="S325" s="41"/>
      <c r="T325" s="41"/>
      <c r="U325" s="41"/>
      <c r="V325" s="41"/>
      <c r="W325" s="41"/>
      <c r="X325" s="71"/>
      <c r="Y325" s="58"/>
    </row>
    <row r="326" spans="1:25" ht="19.5" outlineLevel="6" thickBot="1">
      <c r="A326" s="120" t="s">
        <v>34</v>
      </c>
      <c r="B326" s="18">
        <v>951</v>
      </c>
      <c r="C326" s="39" t="s">
        <v>13</v>
      </c>
      <c r="D326" s="39" t="s">
        <v>243</v>
      </c>
      <c r="E326" s="39" t="s">
        <v>5</v>
      </c>
      <c r="F326" s="39"/>
      <c r="G326" s="149">
        <f>G327</f>
        <v>1790.1</v>
      </c>
      <c r="H326" s="41"/>
      <c r="I326" s="41"/>
      <c r="J326" s="41"/>
      <c r="K326" s="41"/>
      <c r="L326" s="41"/>
      <c r="M326" s="41"/>
      <c r="N326" s="41"/>
      <c r="O326" s="41"/>
      <c r="P326" s="41"/>
      <c r="Q326" s="41"/>
      <c r="R326" s="41"/>
      <c r="S326" s="41"/>
      <c r="T326" s="41"/>
      <c r="U326" s="41"/>
      <c r="V326" s="41"/>
      <c r="W326" s="41"/>
      <c r="X326" s="71"/>
      <c r="Y326" s="58"/>
    </row>
    <row r="327" spans="1:25" ht="32.25" outlineLevel="6" thickBot="1">
      <c r="A327" s="108" t="s">
        <v>131</v>
      </c>
      <c r="B327" s="19">
        <v>951</v>
      </c>
      <c r="C327" s="9" t="s">
        <v>13</v>
      </c>
      <c r="D327" s="9" t="s">
        <v>244</v>
      </c>
      <c r="E327" s="9" t="s">
        <v>5</v>
      </c>
      <c r="F327" s="9"/>
      <c r="G327" s="137">
        <f>G328</f>
        <v>1790.1</v>
      </c>
      <c r="H327" s="41"/>
      <c r="I327" s="41"/>
      <c r="J327" s="41"/>
      <c r="K327" s="41"/>
      <c r="L327" s="41"/>
      <c r="M327" s="41"/>
      <c r="N327" s="41"/>
      <c r="O327" s="41"/>
      <c r="P327" s="41"/>
      <c r="Q327" s="41"/>
      <c r="R327" s="41"/>
      <c r="S327" s="41"/>
      <c r="T327" s="41"/>
      <c r="U327" s="41"/>
      <c r="V327" s="41"/>
      <c r="W327" s="41"/>
      <c r="X327" s="71"/>
      <c r="Y327" s="58"/>
    </row>
    <row r="328" spans="1:25" ht="32.25" outlineLevel="6" thickBot="1">
      <c r="A328" s="108" t="s">
        <v>132</v>
      </c>
      <c r="B328" s="19">
        <v>951</v>
      </c>
      <c r="C328" s="11" t="s">
        <v>13</v>
      </c>
      <c r="D328" s="11" t="s">
        <v>245</v>
      </c>
      <c r="E328" s="11" t="s">
        <v>5</v>
      </c>
      <c r="F328" s="11"/>
      <c r="G328" s="140">
        <f>G329</f>
        <v>1790.1</v>
      </c>
      <c r="H328" s="41"/>
      <c r="I328" s="41"/>
      <c r="J328" s="41"/>
      <c r="K328" s="41"/>
      <c r="L328" s="41"/>
      <c r="M328" s="41"/>
      <c r="N328" s="41"/>
      <c r="O328" s="41"/>
      <c r="P328" s="41"/>
      <c r="Q328" s="41"/>
      <c r="R328" s="41"/>
      <c r="S328" s="41"/>
      <c r="T328" s="41"/>
      <c r="U328" s="41"/>
      <c r="V328" s="41"/>
      <c r="W328" s="41"/>
      <c r="X328" s="71"/>
      <c r="Y328" s="58"/>
    </row>
    <row r="329" spans="1:25" ht="48" outlineLevel="6" thickBot="1">
      <c r="A329" s="109" t="s">
        <v>194</v>
      </c>
      <c r="B329" s="126">
        <v>951</v>
      </c>
      <c r="C329" s="88" t="s">
        <v>13</v>
      </c>
      <c r="D329" s="88" t="s">
        <v>247</v>
      </c>
      <c r="E329" s="88" t="s">
        <v>5</v>
      </c>
      <c r="F329" s="88"/>
      <c r="G329" s="139">
        <f>G330+G334</f>
        <v>1790.1</v>
      </c>
      <c r="H329" s="41"/>
      <c r="I329" s="41"/>
      <c r="J329" s="41"/>
      <c r="K329" s="41"/>
      <c r="L329" s="41"/>
      <c r="M329" s="41"/>
      <c r="N329" s="41"/>
      <c r="O329" s="41"/>
      <c r="P329" s="41"/>
      <c r="Q329" s="41"/>
      <c r="R329" s="41"/>
      <c r="S329" s="41"/>
      <c r="T329" s="41"/>
      <c r="U329" s="41"/>
      <c r="V329" s="41"/>
      <c r="W329" s="41"/>
      <c r="X329" s="71"/>
      <c r="Y329" s="58"/>
    </row>
    <row r="330" spans="1:25" ht="32.25" outlineLevel="6" thickBot="1">
      <c r="A330" s="5" t="s">
        <v>90</v>
      </c>
      <c r="B330" s="21">
        <v>951</v>
      </c>
      <c r="C330" s="6" t="s">
        <v>13</v>
      </c>
      <c r="D330" s="6" t="s">
        <v>247</v>
      </c>
      <c r="E330" s="6" t="s">
        <v>87</v>
      </c>
      <c r="F330" s="6"/>
      <c r="G330" s="142">
        <f>G331+G332+G333</f>
        <v>1790.1</v>
      </c>
      <c r="H330" s="10">
        <f aca="true" t="shared" si="31" ref="H330:X331">H331</f>
        <v>0</v>
      </c>
      <c r="I330" s="10">
        <f t="shared" si="31"/>
        <v>0</v>
      </c>
      <c r="J330" s="10">
        <f t="shared" si="31"/>
        <v>0</v>
      </c>
      <c r="K330" s="10">
        <f t="shared" si="31"/>
        <v>0</v>
      </c>
      <c r="L330" s="10">
        <f t="shared" si="31"/>
        <v>0</v>
      </c>
      <c r="M330" s="10">
        <f t="shared" si="31"/>
        <v>0</v>
      </c>
      <c r="N330" s="10">
        <f t="shared" si="31"/>
        <v>0</v>
      </c>
      <c r="O330" s="10">
        <f t="shared" si="31"/>
        <v>0</v>
      </c>
      <c r="P330" s="10">
        <f t="shared" si="31"/>
        <v>0</v>
      </c>
      <c r="Q330" s="10">
        <f t="shared" si="31"/>
        <v>0</v>
      </c>
      <c r="R330" s="10">
        <f t="shared" si="31"/>
        <v>0</v>
      </c>
      <c r="S330" s="10">
        <f t="shared" si="31"/>
        <v>0</v>
      </c>
      <c r="T330" s="10">
        <f t="shared" si="31"/>
        <v>0</v>
      </c>
      <c r="U330" s="10">
        <f t="shared" si="31"/>
        <v>0</v>
      </c>
      <c r="V330" s="10">
        <f t="shared" si="31"/>
        <v>0</v>
      </c>
      <c r="W330" s="10">
        <f t="shared" si="31"/>
        <v>0</v>
      </c>
      <c r="X330" s="65">
        <f t="shared" si="31"/>
        <v>0</v>
      </c>
      <c r="Y330" s="58">
        <f>X330/G324*100</f>
        <v>0</v>
      </c>
    </row>
    <row r="331" spans="1:25" ht="15" customHeight="1" outlineLevel="6" thickBot="1">
      <c r="A331" s="85" t="s">
        <v>240</v>
      </c>
      <c r="B331" s="89">
        <v>951</v>
      </c>
      <c r="C331" s="90" t="s">
        <v>13</v>
      </c>
      <c r="D331" s="90" t="s">
        <v>247</v>
      </c>
      <c r="E331" s="90" t="s">
        <v>88</v>
      </c>
      <c r="F331" s="90"/>
      <c r="G331" s="138">
        <v>1373.05</v>
      </c>
      <c r="H331" s="12">
        <f t="shared" si="31"/>
        <v>0</v>
      </c>
      <c r="I331" s="12">
        <f t="shared" si="31"/>
        <v>0</v>
      </c>
      <c r="J331" s="12">
        <f t="shared" si="31"/>
        <v>0</v>
      </c>
      <c r="K331" s="12">
        <f t="shared" si="31"/>
        <v>0</v>
      </c>
      <c r="L331" s="12">
        <f t="shared" si="31"/>
        <v>0</v>
      </c>
      <c r="M331" s="12">
        <f t="shared" si="31"/>
        <v>0</v>
      </c>
      <c r="N331" s="12">
        <f t="shared" si="31"/>
        <v>0</v>
      </c>
      <c r="O331" s="12">
        <f t="shared" si="31"/>
        <v>0</v>
      </c>
      <c r="P331" s="12">
        <f t="shared" si="31"/>
        <v>0</v>
      </c>
      <c r="Q331" s="12">
        <f t="shared" si="31"/>
        <v>0</v>
      </c>
      <c r="R331" s="12">
        <f t="shared" si="31"/>
        <v>0</v>
      </c>
      <c r="S331" s="12">
        <f t="shared" si="31"/>
        <v>0</v>
      </c>
      <c r="T331" s="12">
        <f t="shared" si="31"/>
        <v>0</v>
      </c>
      <c r="U331" s="12">
        <f t="shared" si="31"/>
        <v>0</v>
      </c>
      <c r="V331" s="12">
        <f t="shared" si="31"/>
        <v>0</v>
      </c>
      <c r="W331" s="12">
        <f t="shared" si="31"/>
        <v>0</v>
      </c>
      <c r="X331" s="66">
        <f t="shared" si="31"/>
        <v>0</v>
      </c>
      <c r="Y331" s="58">
        <f>X331/G325*100</f>
        <v>0</v>
      </c>
    </row>
    <row r="332" spans="1:25" ht="36" customHeight="1" outlineLevel="6" thickBot="1">
      <c r="A332" s="85" t="s">
        <v>242</v>
      </c>
      <c r="B332" s="89">
        <v>951</v>
      </c>
      <c r="C332" s="90" t="s">
        <v>13</v>
      </c>
      <c r="D332" s="90" t="s">
        <v>247</v>
      </c>
      <c r="E332" s="90" t="s">
        <v>89</v>
      </c>
      <c r="F332" s="90"/>
      <c r="G332" s="138">
        <v>4.85</v>
      </c>
      <c r="H332" s="24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41"/>
      <c r="X332" s="64">
        <v>0</v>
      </c>
      <c r="Y332" s="58">
        <f>X332/G326*100</f>
        <v>0</v>
      </c>
    </row>
    <row r="333" spans="1:25" ht="48" outlineLevel="6" thickBot="1">
      <c r="A333" s="85" t="s">
        <v>235</v>
      </c>
      <c r="B333" s="89">
        <v>951</v>
      </c>
      <c r="C333" s="90" t="s">
        <v>13</v>
      </c>
      <c r="D333" s="90" t="s">
        <v>247</v>
      </c>
      <c r="E333" s="90" t="s">
        <v>236</v>
      </c>
      <c r="F333" s="90"/>
      <c r="G333" s="138">
        <v>412.2</v>
      </c>
      <c r="H333" s="75"/>
      <c r="I333" s="41"/>
      <c r="J333" s="41"/>
      <c r="K333" s="41"/>
      <c r="L333" s="41"/>
      <c r="M333" s="41"/>
      <c r="N333" s="41"/>
      <c r="O333" s="41"/>
      <c r="P333" s="41"/>
      <c r="Q333" s="41"/>
      <c r="R333" s="41"/>
      <c r="S333" s="41"/>
      <c r="T333" s="41"/>
      <c r="U333" s="41"/>
      <c r="V333" s="41"/>
      <c r="W333" s="41"/>
      <c r="X333" s="73"/>
      <c r="Y333" s="58"/>
    </row>
    <row r="334" spans="1:25" ht="18.75" customHeight="1" outlineLevel="6" thickBot="1">
      <c r="A334" s="5" t="s">
        <v>96</v>
      </c>
      <c r="B334" s="21">
        <v>951</v>
      </c>
      <c r="C334" s="6" t="s">
        <v>13</v>
      </c>
      <c r="D334" s="6" t="s">
        <v>247</v>
      </c>
      <c r="E334" s="6" t="s">
        <v>91</v>
      </c>
      <c r="F334" s="6"/>
      <c r="G334" s="142">
        <f>G335</f>
        <v>0</v>
      </c>
      <c r="H334" s="75"/>
      <c r="I334" s="41"/>
      <c r="J334" s="41"/>
      <c r="K334" s="41"/>
      <c r="L334" s="41"/>
      <c r="M334" s="41"/>
      <c r="N334" s="41"/>
      <c r="O334" s="41"/>
      <c r="P334" s="41"/>
      <c r="Q334" s="41"/>
      <c r="R334" s="41"/>
      <c r="S334" s="41"/>
      <c r="T334" s="41"/>
      <c r="U334" s="41"/>
      <c r="V334" s="41"/>
      <c r="W334" s="41"/>
      <c r="X334" s="73"/>
      <c r="Y334" s="58"/>
    </row>
    <row r="335" spans="1:25" ht="32.25" outlineLevel="6" thickBot="1">
      <c r="A335" s="85" t="s">
        <v>97</v>
      </c>
      <c r="B335" s="89">
        <v>951</v>
      </c>
      <c r="C335" s="90" t="s">
        <v>13</v>
      </c>
      <c r="D335" s="90" t="s">
        <v>247</v>
      </c>
      <c r="E335" s="90" t="s">
        <v>92</v>
      </c>
      <c r="F335" s="90"/>
      <c r="G335" s="138">
        <v>0</v>
      </c>
      <c r="H335" s="31">
        <f aca="true" t="shared" si="32" ref="H335:X336">H336</f>
        <v>0</v>
      </c>
      <c r="I335" s="31">
        <f t="shared" si="32"/>
        <v>0</v>
      </c>
      <c r="J335" s="31">
        <f t="shared" si="32"/>
        <v>0</v>
      </c>
      <c r="K335" s="31">
        <f t="shared" si="32"/>
        <v>0</v>
      </c>
      <c r="L335" s="31">
        <f t="shared" si="32"/>
        <v>0</v>
      </c>
      <c r="M335" s="31">
        <f t="shared" si="32"/>
        <v>0</v>
      </c>
      <c r="N335" s="31">
        <f t="shared" si="32"/>
        <v>0</v>
      </c>
      <c r="O335" s="31">
        <f t="shared" si="32"/>
        <v>0</v>
      </c>
      <c r="P335" s="31">
        <f t="shared" si="32"/>
        <v>0</v>
      </c>
      <c r="Q335" s="31">
        <f t="shared" si="32"/>
        <v>0</v>
      </c>
      <c r="R335" s="31">
        <f t="shared" si="32"/>
        <v>0</v>
      </c>
      <c r="S335" s="31">
        <f t="shared" si="32"/>
        <v>0</v>
      </c>
      <c r="T335" s="31">
        <f t="shared" si="32"/>
        <v>0</v>
      </c>
      <c r="U335" s="31">
        <f t="shared" si="32"/>
        <v>0</v>
      </c>
      <c r="V335" s="31">
        <f t="shared" si="32"/>
        <v>0</v>
      </c>
      <c r="W335" s="31">
        <f t="shared" si="32"/>
        <v>0</v>
      </c>
      <c r="X335" s="65">
        <f t="shared" si="32"/>
        <v>1409.01825</v>
      </c>
      <c r="Y335" s="58">
        <f>X335/G329*100</f>
        <v>78.71170604994136</v>
      </c>
    </row>
    <row r="336" spans="1:25" ht="19.5" outlineLevel="6" thickBot="1">
      <c r="A336" s="105" t="s">
        <v>64</v>
      </c>
      <c r="B336" s="18">
        <v>951</v>
      </c>
      <c r="C336" s="14" t="s">
        <v>45</v>
      </c>
      <c r="D336" s="14" t="s">
        <v>243</v>
      </c>
      <c r="E336" s="14" t="s">
        <v>5</v>
      </c>
      <c r="F336" s="14"/>
      <c r="G336" s="168">
        <f>G337</f>
        <v>81117.15225</v>
      </c>
      <c r="H336" s="32">
        <f t="shared" si="32"/>
        <v>0</v>
      </c>
      <c r="I336" s="32">
        <f t="shared" si="32"/>
        <v>0</v>
      </c>
      <c r="J336" s="32">
        <f t="shared" si="32"/>
        <v>0</v>
      </c>
      <c r="K336" s="32">
        <f t="shared" si="32"/>
        <v>0</v>
      </c>
      <c r="L336" s="32">
        <f t="shared" si="32"/>
        <v>0</v>
      </c>
      <c r="M336" s="32">
        <f t="shared" si="32"/>
        <v>0</v>
      </c>
      <c r="N336" s="32">
        <f t="shared" si="32"/>
        <v>0</v>
      </c>
      <c r="O336" s="32">
        <f t="shared" si="32"/>
        <v>0</v>
      </c>
      <c r="P336" s="32">
        <f t="shared" si="32"/>
        <v>0</v>
      </c>
      <c r="Q336" s="32">
        <f t="shared" si="32"/>
        <v>0</v>
      </c>
      <c r="R336" s="32">
        <f t="shared" si="32"/>
        <v>0</v>
      </c>
      <c r="S336" s="32">
        <f t="shared" si="32"/>
        <v>0</v>
      </c>
      <c r="T336" s="32">
        <f t="shared" si="32"/>
        <v>0</v>
      </c>
      <c r="U336" s="32">
        <f t="shared" si="32"/>
        <v>0</v>
      </c>
      <c r="V336" s="32">
        <f t="shared" si="32"/>
        <v>0</v>
      </c>
      <c r="W336" s="32">
        <f t="shared" si="32"/>
        <v>0</v>
      </c>
      <c r="X336" s="66">
        <f t="shared" si="32"/>
        <v>1409.01825</v>
      </c>
      <c r="Y336" s="58">
        <f>X336/G330*100</f>
        <v>78.71170604994136</v>
      </c>
    </row>
    <row r="337" spans="1:25" ht="16.5" outlineLevel="6" thickBot="1">
      <c r="A337" s="8" t="s">
        <v>35</v>
      </c>
      <c r="B337" s="19">
        <v>951</v>
      </c>
      <c r="C337" s="9" t="s">
        <v>14</v>
      </c>
      <c r="D337" s="9" t="s">
        <v>243</v>
      </c>
      <c r="E337" s="9" t="s">
        <v>5</v>
      </c>
      <c r="F337" s="9"/>
      <c r="G337" s="137">
        <f>G342+G373+G377+G338</f>
        <v>81117.15225</v>
      </c>
      <c r="H337" s="34">
        <f aca="true" t="shared" si="33" ref="H337:X337">H342</f>
        <v>0</v>
      </c>
      <c r="I337" s="34">
        <f t="shared" si="33"/>
        <v>0</v>
      </c>
      <c r="J337" s="34">
        <f t="shared" si="33"/>
        <v>0</v>
      </c>
      <c r="K337" s="34">
        <f t="shared" si="33"/>
        <v>0</v>
      </c>
      <c r="L337" s="34">
        <f t="shared" si="33"/>
        <v>0</v>
      </c>
      <c r="M337" s="34">
        <f t="shared" si="33"/>
        <v>0</v>
      </c>
      <c r="N337" s="34">
        <f t="shared" si="33"/>
        <v>0</v>
      </c>
      <c r="O337" s="34">
        <f t="shared" si="33"/>
        <v>0</v>
      </c>
      <c r="P337" s="34">
        <f t="shared" si="33"/>
        <v>0</v>
      </c>
      <c r="Q337" s="34">
        <f t="shared" si="33"/>
        <v>0</v>
      </c>
      <c r="R337" s="34">
        <f t="shared" si="33"/>
        <v>0</v>
      </c>
      <c r="S337" s="34">
        <f t="shared" si="33"/>
        <v>0</v>
      </c>
      <c r="T337" s="34">
        <f t="shared" si="33"/>
        <v>0</v>
      </c>
      <c r="U337" s="34">
        <f t="shared" si="33"/>
        <v>0</v>
      </c>
      <c r="V337" s="34">
        <f t="shared" si="33"/>
        <v>0</v>
      </c>
      <c r="W337" s="34">
        <f t="shared" si="33"/>
        <v>0</v>
      </c>
      <c r="X337" s="67">
        <f t="shared" si="33"/>
        <v>1409.01825</v>
      </c>
      <c r="Y337" s="58">
        <f>X337/G331*100</f>
        <v>102.61958777903209</v>
      </c>
    </row>
    <row r="338" spans="1:25" ht="32.25" outlineLevel="6" thickBot="1">
      <c r="A338" s="108" t="s">
        <v>131</v>
      </c>
      <c r="B338" s="9">
        <v>951</v>
      </c>
      <c r="C338" s="9" t="s">
        <v>14</v>
      </c>
      <c r="D338" s="9" t="s">
        <v>244</v>
      </c>
      <c r="E338" s="9" t="s">
        <v>5</v>
      </c>
      <c r="F338" s="9"/>
      <c r="G338" s="137">
        <f>G339</f>
        <v>27.55715</v>
      </c>
      <c r="H338" s="54"/>
      <c r="I338" s="43"/>
      <c r="J338" s="43"/>
      <c r="K338" s="43"/>
      <c r="L338" s="43"/>
      <c r="M338" s="43"/>
      <c r="N338" s="43"/>
      <c r="O338" s="43"/>
      <c r="P338" s="43"/>
      <c r="Q338" s="43"/>
      <c r="R338" s="43"/>
      <c r="S338" s="43"/>
      <c r="T338" s="43"/>
      <c r="U338" s="43"/>
      <c r="V338" s="43"/>
      <c r="W338" s="43"/>
      <c r="X338" s="80"/>
      <c r="Y338" s="58"/>
    </row>
    <row r="339" spans="1:25" ht="32.25" outlineLevel="6" thickBot="1">
      <c r="A339" s="108" t="s">
        <v>132</v>
      </c>
      <c r="B339" s="9">
        <v>951</v>
      </c>
      <c r="C339" s="9" t="s">
        <v>14</v>
      </c>
      <c r="D339" s="9" t="s">
        <v>245</v>
      </c>
      <c r="E339" s="9" t="s">
        <v>5</v>
      </c>
      <c r="F339" s="9"/>
      <c r="G339" s="137">
        <f>G340</f>
        <v>27.55715</v>
      </c>
      <c r="H339" s="54"/>
      <c r="I339" s="43"/>
      <c r="J339" s="43"/>
      <c r="K339" s="43"/>
      <c r="L339" s="43"/>
      <c r="M339" s="43"/>
      <c r="N339" s="43"/>
      <c r="O339" s="43"/>
      <c r="P339" s="43"/>
      <c r="Q339" s="43"/>
      <c r="R339" s="43"/>
      <c r="S339" s="43"/>
      <c r="T339" s="43"/>
      <c r="U339" s="43"/>
      <c r="V339" s="43"/>
      <c r="W339" s="43"/>
      <c r="X339" s="80"/>
      <c r="Y339" s="58"/>
    </row>
    <row r="340" spans="1:25" ht="32.25" outlineLevel="6" thickBot="1">
      <c r="A340" s="91" t="s">
        <v>332</v>
      </c>
      <c r="B340" s="88">
        <v>951</v>
      </c>
      <c r="C340" s="88" t="s">
        <v>14</v>
      </c>
      <c r="D340" s="88" t="s">
        <v>333</v>
      </c>
      <c r="E340" s="88" t="s">
        <v>5</v>
      </c>
      <c r="F340" s="88"/>
      <c r="G340" s="139">
        <f>G341</f>
        <v>27.55715</v>
      </c>
      <c r="H340" s="54"/>
      <c r="I340" s="43"/>
      <c r="J340" s="43"/>
      <c r="K340" s="43"/>
      <c r="L340" s="43"/>
      <c r="M340" s="43"/>
      <c r="N340" s="43"/>
      <c r="O340" s="43"/>
      <c r="P340" s="43"/>
      <c r="Q340" s="43"/>
      <c r="R340" s="43"/>
      <c r="S340" s="43"/>
      <c r="T340" s="43"/>
      <c r="U340" s="43"/>
      <c r="V340" s="43"/>
      <c r="W340" s="43"/>
      <c r="X340" s="80"/>
      <c r="Y340" s="58"/>
    </row>
    <row r="341" spans="1:25" ht="16.5" outlineLevel="6" thickBot="1">
      <c r="A341" s="5" t="s">
        <v>83</v>
      </c>
      <c r="B341" s="6">
        <v>951</v>
      </c>
      <c r="C341" s="6" t="s">
        <v>14</v>
      </c>
      <c r="D341" s="6" t="s">
        <v>333</v>
      </c>
      <c r="E341" s="6" t="s">
        <v>84</v>
      </c>
      <c r="F341" s="6"/>
      <c r="G341" s="142">
        <v>27.55715</v>
      </c>
      <c r="H341" s="54"/>
      <c r="I341" s="43"/>
      <c r="J341" s="43"/>
      <c r="K341" s="43"/>
      <c r="L341" s="43"/>
      <c r="M341" s="43"/>
      <c r="N341" s="43"/>
      <c r="O341" s="43"/>
      <c r="P341" s="43"/>
      <c r="Q341" s="43"/>
      <c r="R341" s="43"/>
      <c r="S341" s="43"/>
      <c r="T341" s="43"/>
      <c r="U341" s="43"/>
      <c r="V341" s="43"/>
      <c r="W341" s="43"/>
      <c r="X341" s="80"/>
      <c r="Y341" s="58"/>
    </row>
    <row r="342" spans="1:25" ht="19.5" outlineLevel="6" thickBot="1">
      <c r="A342" s="13" t="s">
        <v>156</v>
      </c>
      <c r="B342" s="19">
        <v>951</v>
      </c>
      <c r="C342" s="11" t="s">
        <v>14</v>
      </c>
      <c r="D342" s="11" t="s">
        <v>271</v>
      </c>
      <c r="E342" s="11" t="s">
        <v>5</v>
      </c>
      <c r="F342" s="11"/>
      <c r="G342" s="140">
        <f>G343+G352+G369</f>
        <v>80729.99661</v>
      </c>
      <c r="H342" s="24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41"/>
      <c r="X342" s="64">
        <v>1409.01825</v>
      </c>
      <c r="Y342" s="58">
        <f>X342/G332*100</f>
        <v>29051.92268041238</v>
      </c>
    </row>
    <row r="343" spans="1:25" ht="19.5" outlineLevel="6" thickBot="1">
      <c r="A343" s="91" t="s">
        <v>117</v>
      </c>
      <c r="B343" s="87">
        <v>951</v>
      </c>
      <c r="C343" s="88" t="s">
        <v>14</v>
      </c>
      <c r="D343" s="88" t="s">
        <v>272</v>
      </c>
      <c r="E343" s="88" t="s">
        <v>5</v>
      </c>
      <c r="F343" s="88"/>
      <c r="G343" s="139">
        <f>G344+G349</f>
        <v>34480.85</v>
      </c>
      <c r="H343" s="75"/>
      <c r="I343" s="41"/>
      <c r="J343" s="41"/>
      <c r="K343" s="41"/>
      <c r="L343" s="41"/>
      <c r="M343" s="41"/>
      <c r="N343" s="41"/>
      <c r="O343" s="41"/>
      <c r="P343" s="41"/>
      <c r="Q343" s="41"/>
      <c r="R343" s="41"/>
      <c r="S343" s="41"/>
      <c r="T343" s="41"/>
      <c r="U343" s="41"/>
      <c r="V343" s="41"/>
      <c r="W343" s="41"/>
      <c r="X343" s="73"/>
      <c r="Y343" s="58"/>
    </row>
    <row r="344" spans="1:25" ht="32.25" outlineLevel="6" thickBot="1">
      <c r="A344" s="77" t="s">
        <v>157</v>
      </c>
      <c r="B344" s="21">
        <v>951</v>
      </c>
      <c r="C344" s="6" t="s">
        <v>14</v>
      </c>
      <c r="D344" s="6" t="s">
        <v>455</v>
      </c>
      <c r="E344" s="6" t="s">
        <v>5</v>
      </c>
      <c r="F344" s="6"/>
      <c r="G344" s="7">
        <f>G345+G347</f>
        <v>394.15000000000003</v>
      </c>
      <c r="H344" s="75"/>
      <c r="I344" s="41"/>
      <c r="J344" s="41"/>
      <c r="K344" s="41"/>
      <c r="L344" s="41"/>
      <c r="M344" s="41"/>
      <c r="N344" s="41"/>
      <c r="O344" s="41"/>
      <c r="P344" s="41"/>
      <c r="Q344" s="41"/>
      <c r="R344" s="41"/>
      <c r="S344" s="41"/>
      <c r="T344" s="41"/>
      <c r="U344" s="41"/>
      <c r="V344" s="41"/>
      <c r="W344" s="41"/>
      <c r="X344" s="73"/>
      <c r="Y344" s="58"/>
    </row>
    <row r="345" spans="1:25" ht="21.75" customHeight="1" outlineLevel="6" thickBot="1">
      <c r="A345" s="85" t="s">
        <v>96</v>
      </c>
      <c r="B345" s="89">
        <v>951</v>
      </c>
      <c r="C345" s="90" t="s">
        <v>14</v>
      </c>
      <c r="D345" s="90" t="s">
        <v>455</v>
      </c>
      <c r="E345" s="90" t="s">
        <v>91</v>
      </c>
      <c r="F345" s="90"/>
      <c r="G345" s="95">
        <f>G346</f>
        <v>35.24</v>
      </c>
      <c r="H345" s="75"/>
      <c r="I345" s="41"/>
      <c r="J345" s="41"/>
      <c r="K345" s="41"/>
      <c r="L345" s="41"/>
      <c r="M345" s="41"/>
      <c r="N345" s="41"/>
      <c r="O345" s="41"/>
      <c r="P345" s="41"/>
      <c r="Q345" s="41"/>
      <c r="R345" s="41"/>
      <c r="S345" s="41"/>
      <c r="T345" s="41"/>
      <c r="U345" s="41"/>
      <c r="V345" s="41"/>
      <c r="W345" s="41"/>
      <c r="X345" s="73"/>
      <c r="Y345" s="58"/>
    </row>
    <row r="346" spans="1:25" ht="32.25" outlineLevel="6" thickBot="1">
      <c r="A346" s="85" t="s">
        <v>97</v>
      </c>
      <c r="B346" s="89">
        <v>951</v>
      </c>
      <c r="C346" s="90" t="s">
        <v>14</v>
      </c>
      <c r="D346" s="90" t="s">
        <v>455</v>
      </c>
      <c r="E346" s="90" t="s">
        <v>92</v>
      </c>
      <c r="F346" s="90"/>
      <c r="G346" s="95">
        <v>35.24</v>
      </c>
      <c r="H346" s="75"/>
      <c r="I346" s="41"/>
      <c r="J346" s="41"/>
      <c r="K346" s="41"/>
      <c r="L346" s="41"/>
      <c r="M346" s="41"/>
      <c r="N346" s="41"/>
      <c r="O346" s="41"/>
      <c r="P346" s="41"/>
      <c r="Q346" s="41"/>
      <c r="R346" s="41"/>
      <c r="S346" s="41"/>
      <c r="T346" s="41"/>
      <c r="U346" s="41"/>
      <c r="V346" s="41"/>
      <c r="W346" s="41"/>
      <c r="X346" s="73"/>
      <c r="Y346" s="58"/>
    </row>
    <row r="347" spans="1:25" ht="19.5" outlineLevel="6" thickBot="1">
      <c r="A347" s="85" t="s">
        <v>325</v>
      </c>
      <c r="B347" s="89">
        <v>951</v>
      </c>
      <c r="C347" s="90" t="s">
        <v>14</v>
      </c>
      <c r="D347" s="90" t="s">
        <v>455</v>
      </c>
      <c r="E347" s="90" t="s">
        <v>327</v>
      </c>
      <c r="F347" s="90"/>
      <c r="G347" s="155">
        <f>G348</f>
        <v>358.91</v>
      </c>
      <c r="H347" s="75"/>
      <c r="I347" s="41"/>
      <c r="J347" s="41"/>
      <c r="K347" s="41"/>
      <c r="L347" s="41"/>
      <c r="M347" s="41"/>
      <c r="N347" s="41"/>
      <c r="O347" s="41"/>
      <c r="P347" s="41"/>
      <c r="Q347" s="41"/>
      <c r="R347" s="41"/>
      <c r="S347" s="41"/>
      <c r="T347" s="41"/>
      <c r="U347" s="41"/>
      <c r="V347" s="41"/>
      <c r="W347" s="41"/>
      <c r="X347" s="73"/>
      <c r="Y347" s="58"/>
    </row>
    <row r="348" spans="1:25" ht="48" outlineLevel="6" thickBot="1">
      <c r="A348" s="85" t="s">
        <v>326</v>
      </c>
      <c r="B348" s="89">
        <v>951</v>
      </c>
      <c r="C348" s="90" t="s">
        <v>14</v>
      </c>
      <c r="D348" s="90" t="s">
        <v>455</v>
      </c>
      <c r="E348" s="90" t="s">
        <v>328</v>
      </c>
      <c r="F348" s="90"/>
      <c r="G348" s="155">
        <f>355.46663+3.44337</f>
        <v>358.91</v>
      </c>
      <c r="H348" s="75"/>
      <c r="I348" s="41"/>
      <c r="J348" s="41"/>
      <c r="K348" s="41"/>
      <c r="L348" s="41"/>
      <c r="M348" s="41"/>
      <c r="N348" s="41"/>
      <c r="O348" s="41"/>
      <c r="P348" s="41"/>
      <c r="Q348" s="41"/>
      <c r="R348" s="41"/>
      <c r="S348" s="41"/>
      <c r="T348" s="41"/>
      <c r="U348" s="41"/>
      <c r="V348" s="41"/>
      <c r="W348" s="41"/>
      <c r="X348" s="73"/>
      <c r="Y348" s="58"/>
    </row>
    <row r="349" spans="1:25" ht="19.5" outlineLevel="6" thickBot="1">
      <c r="A349" s="77" t="s">
        <v>391</v>
      </c>
      <c r="B349" s="21">
        <v>951</v>
      </c>
      <c r="C349" s="6" t="s">
        <v>14</v>
      </c>
      <c r="D349" s="6" t="s">
        <v>392</v>
      </c>
      <c r="E349" s="6" t="s">
        <v>5</v>
      </c>
      <c r="F349" s="6"/>
      <c r="G349" s="142">
        <f>G350</f>
        <v>34086.7</v>
      </c>
      <c r="H349" s="75"/>
      <c r="I349" s="41"/>
      <c r="J349" s="41"/>
      <c r="K349" s="41"/>
      <c r="L349" s="41"/>
      <c r="M349" s="41"/>
      <c r="N349" s="41"/>
      <c r="O349" s="41"/>
      <c r="P349" s="41"/>
      <c r="Q349" s="41"/>
      <c r="R349" s="41"/>
      <c r="S349" s="41"/>
      <c r="T349" s="41"/>
      <c r="U349" s="41"/>
      <c r="V349" s="41"/>
      <c r="W349" s="41"/>
      <c r="X349" s="73"/>
      <c r="Y349" s="58"/>
    </row>
    <row r="350" spans="1:25" ht="19.5" outlineLevel="6" thickBot="1">
      <c r="A350" s="85" t="s">
        <v>325</v>
      </c>
      <c r="B350" s="89">
        <v>951</v>
      </c>
      <c r="C350" s="90" t="s">
        <v>14</v>
      </c>
      <c r="D350" s="90" t="s">
        <v>392</v>
      </c>
      <c r="E350" s="90" t="s">
        <v>327</v>
      </c>
      <c r="F350" s="90"/>
      <c r="G350" s="155">
        <f>G351</f>
        <v>34086.7</v>
      </c>
      <c r="H350" s="75"/>
      <c r="I350" s="41"/>
      <c r="J350" s="41"/>
      <c r="K350" s="41"/>
      <c r="L350" s="41"/>
      <c r="M350" s="41"/>
      <c r="N350" s="41"/>
      <c r="O350" s="41"/>
      <c r="P350" s="41"/>
      <c r="Q350" s="41"/>
      <c r="R350" s="41"/>
      <c r="S350" s="41"/>
      <c r="T350" s="41"/>
      <c r="U350" s="41"/>
      <c r="V350" s="41"/>
      <c r="W350" s="41"/>
      <c r="X350" s="73"/>
      <c r="Y350" s="58"/>
    </row>
    <row r="351" spans="1:25" ht="48" outlineLevel="6" thickBot="1">
      <c r="A351" s="85" t="s">
        <v>326</v>
      </c>
      <c r="B351" s="89">
        <v>951</v>
      </c>
      <c r="C351" s="90" t="s">
        <v>14</v>
      </c>
      <c r="D351" s="90" t="s">
        <v>392</v>
      </c>
      <c r="E351" s="90" t="s">
        <v>328</v>
      </c>
      <c r="F351" s="90"/>
      <c r="G351" s="155">
        <v>34086.7</v>
      </c>
      <c r="H351" s="75"/>
      <c r="I351" s="41"/>
      <c r="J351" s="41"/>
      <c r="K351" s="41"/>
      <c r="L351" s="41"/>
      <c r="M351" s="41"/>
      <c r="N351" s="41"/>
      <c r="O351" s="41"/>
      <c r="P351" s="41"/>
      <c r="Q351" s="41"/>
      <c r="R351" s="41"/>
      <c r="S351" s="41"/>
      <c r="T351" s="41"/>
      <c r="U351" s="41"/>
      <c r="V351" s="41"/>
      <c r="W351" s="41"/>
      <c r="X351" s="73"/>
      <c r="Y351" s="58"/>
    </row>
    <row r="352" spans="1:25" ht="32.25" outlineLevel="6" thickBot="1">
      <c r="A352" s="110" t="s">
        <v>158</v>
      </c>
      <c r="B352" s="87">
        <v>951</v>
      </c>
      <c r="C352" s="88" t="s">
        <v>14</v>
      </c>
      <c r="D352" s="88" t="s">
        <v>273</v>
      </c>
      <c r="E352" s="88" t="s">
        <v>5</v>
      </c>
      <c r="F352" s="88"/>
      <c r="G352" s="16">
        <f>G353+G357+G363+G360+G366</f>
        <v>46239.14661</v>
      </c>
      <c r="H352" s="75"/>
      <c r="I352" s="41"/>
      <c r="J352" s="41"/>
      <c r="K352" s="41"/>
      <c r="L352" s="41"/>
      <c r="M352" s="41"/>
      <c r="N352" s="41"/>
      <c r="O352" s="41"/>
      <c r="P352" s="41"/>
      <c r="Q352" s="41"/>
      <c r="R352" s="41"/>
      <c r="S352" s="41"/>
      <c r="T352" s="41"/>
      <c r="U352" s="41"/>
      <c r="V352" s="41"/>
      <c r="W352" s="41"/>
      <c r="X352" s="73"/>
      <c r="Y352" s="58"/>
    </row>
    <row r="353" spans="1:25" ht="32.25" outlineLevel="6" thickBot="1">
      <c r="A353" s="5" t="s">
        <v>159</v>
      </c>
      <c r="B353" s="21">
        <v>951</v>
      </c>
      <c r="C353" s="6" t="s">
        <v>14</v>
      </c>
      <c r="D353" s="6" t="s">
        <v>274</v>
      </c>
      <c r="E353" s="6" t="s">
        <v>5</v>
      </c>
      <c r="F353" s="6"/>
      <c r="G353" s="7">
        <f>G354</f>
        <v>33724.91356</v>
      </c>
      <c r="H353" s="29">
        <f aca="true" t="shared" si="34" ref="H353:X353">H354</f>
        <v>0</v>
      </c>
      <c r="I353" s="29">
        <f t="shared" si="34"/>
        <v>0</v>
      </c>
      <c r="J353" s="29">
        <f t="shared" si="34"/>
        <v>0</v>
      </c>
      <c r="K353" s="29">
        <f t="shared" si="34"/>
        <v>0</v>
      </c>
      <c r="L353" s="29">
        <f t="shared" si="34"/>
        <v>0</v>
      </c>
      <c r="M353" s="29">
        <f t="shared" si="34"/>
        <v>0</v>
      </c>
      <c r="N353" s="29">
        <f t="shared" si="34"/>
        <v>0</v>
      </c>
      <c r="O353" s="29">
        <f t="shared" si="34"/>
        <v>0</v>
      </c>
      <c r="P353" s="29">
        <f t="shared" si="34"/>
        <v>0</v>
      </c>
      <c r="Q353" s="29">
        <f t="shared" si="34"/>
        <v>0</v>
      </c>
      <c r="R353" s="29">
        <f t="shared" si="34"/>
        <v>0</v>
      </c>
      <c r="S353" s="29">
        <f t="shared" si="34"/>
        <v>0</v>
      </c>
      <c r="T353" s="29">
        <f t="shared" si="34"/>
        <v>0</v>
      </c>
      <c r="U353" s="29">
        <f t="shared" si="34"/>
        <v>0</v>
      </c>
      <c r="V353" s="29">
        <f t="shared" si="34"/>
        <v>0</v>
      </c>
      <c r="W353" s="29">
        <f t="shared" si="34"/>
        <v>0</v>
      </c>
      <c r="X353" s="71">
        <f t="shared" si="34"/>
        <v>669.14176</v>
      </c>
      <c r="Y353" s="58">
        <f>X353/G342*100</f>
        <v>0.828863852469323</v>
      </c>
    </row>
    <row r="354" spans="1:25" ht="16.5" outlineLevel="6" thickBot="1">
      <c r="A354" s="85" t="s">
        <v>116</v>
      </c>
      <c r="B354" s="89">
        <v>951</v>
      </c>
      <c r="C354" s="90" t="s">
        <v>14</v>
      </c>
      <c r="D354" s="90" t="s">
        <v>274</v>
      </c>
      <c r="E354" s="90" t="s">
        <v>115</v>
      </c>
      <c r="F354" s="90"/>
      <c r="G354" s="95">
        <f>G355+G356</f>
        <v>33724.91356</v>
      </c>
      <c r="H354" s="10">
        <f aca="true" t="shared" si="35" ref="H354:X354">H379</f>
        <v>0</v>
      </c>
      <c r="I354" s="10">
        <f t="shared" si="35"/>
        <v>0</v>
      </c>
      <c r="J354" s="10">
        <f t="shared" si="35"/>
        <v>0</v>
      </c>
      <c r="K354" s="10">
        <f t="shared" si="35"/>
        <v>0</v>
      </c>
      <c r="L354" s="10">
        <f t="shared" si="35"/>
        <v>0</v>
      </c>
      <c r="M354" s="10">
        <f t="shared" si="35"/>
        <v>0</v>
      </c>
      <c r="N354" s="10">
        <f t="shared" si="35"/>
        <v>0</v>
      </c>
      <c r="O354" s="10">
        <f t="shared" si="35"/>
        <v>0</v>
      </c>
      <c r="P354" s="10">
        <f t="shared" si="35"/>
        <v>0</v>
      </c>
      <c r="Q354" s="10">
        <f t="shared" si="35"/>
        <v>0</v>
      </c>
      <c r="R354" s="10">
        <f t="shared" si="35"/>
        <v>0</v>
      </c>
      <c r="S354" s="10">
        <f t="shared" si="35"/>
        <v>0</v>
      </c>
      <c r="T354" s="10">
        <f t="shared" si="35"/>
        <v>0</v>
      </c>
      <c r="U354" s="10">
        <f t="shared" si="35"/>
        <v>0</v>
      </c>
      <c r="V354" s="10">
        <f t="shared" si="35"/>
        <v>0</v>
      </c>
      <c r="W354" s="10">
        <f t="shared" si="35"/>
        <v>0</v>
      </c>
      <c r="X354" s="65">
        <f t="shared" si="35"/>
        <v>669.14176</v>
      </c>
      <c r="Y354" s="58">
        <f>X354/G343*100</f>
        <v>1.940618517234929</v>
      </c>
    </row>
    <row r="355" spans="1:25" ht="48" outlineLevel="6" thickBot="1">
      <c r="A355" s="96" t="s">
        <v>196</v>
      </c>
      <c r="B355" s="89">
        <v>951</v>
      </c>
      <c r="C355" s="90" t="s">
        <v>14</v>
      </c>
      <c r="D355" s="90" t="s">
        <v>274</v>
      </c>
      <c r="E355" s="90" t="s">
        <v>85</v>
      </c>
      <c r="F355" s="90"/>
      <c r="G355" s="95">
        <v>13266.3</v>
      </c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65"/>
      <c r="Y355" s="58"/>
    </row>
    <row r="356" spans="1:25" ht="16.5" outlineLevel="6" thickBot="1">
      <c r="A356" s="93" t="s">
        <v>83</v>
      </c>
      <c r="B356" s="89">
        <v>951</v>
      </c>
      <c r="C356" s="90" t="s">
        <v>14</v>
      </c>
      <c r="D356" s="90" t="s">
        <v>278</v>
      </c>
      <c r="E356" s="90" t="s">
        <v>84</v>
      </c>
      <c r="F356" s="90"/>
      <c r="G356" s="95">
        <v>20458.61356</v>
      </c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65"/>
      <c r="Y356" s="58"/>
    </row>
    <row r="357" spans="1:25" ht="32.25" outlineLevel="6" thickBot="1">
      <c r="A357" s="5" t="s">
        <v>160</v>
      </c>
      <c r="B357" s="21">
        <v>951</v>
      </c>
      <c r="C357" s="6" t="s">
        <v>14</v>
      </c>
      <c r="D357" s="6" t="s">
        <v>275</v>
      </c>
      <c r="E357" s="6" t="s">
        <v>5</v>
      </c>
      <c r="F357" s="6"/>
      <c r="G357" s="7">
        <f>G358</f>
        <v>10708.9</v>
      </c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65"/>
      <c r="Y357" s="58"/>
    </row>
    <row r="358" spans="1:25" ht="19.5" customHeight="1" outlineLevel="6" thickBot="1">
      <c r="A358" s="85" t="s">
        <v>116</v>
      </c>
      <c r="B358" s="89">
        <v>951</v>
      </c>
      <c r="C358" s="90" t="s">
        <v>14</v>
      </c>
      <c r="D358" s="90" t="s">
        <v>275</v>
      </c>
      <c r="E358" s="90" t="s">
        <v>115</v>
      </c>
      <c r="F358" s="90"/>
      <c r="G358" s="95">
        <f>G359</f>
        <v>10708.9</v>
      </c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65"/>
      <c r="Y358" s="58"/>
    </row>
    <row r="359" spans="1:25" ht="48" outlineLevel="6" thickBot="1">
      <c r="A359" s="96" t="s">
        <v>196</v>
      </c>
      <c r="B359" s="89">
        <v>951</v>
      </c>
      <c r="C359" s="90" t="s">
        <v>14</v>
      </c>
      <c r="D359" s="90" t="s">
        <v>275</v>
      </c>
      <c r="E359" s="90" t="s">
        <v>85</v>
      </c>
      <c r="F359" s="90"/>
      <c r="G359" s="95">
        <v>10708.9</v>
      </c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65"/>
      <c r="Y359" s="58"/>
    </row>
    <row r="360" spans="1:25" ht="32.25" outlineLevel="6" thickBot="1">
      <c r="A360" s="5" t="s">
        <v>388</v>
      </c>
      <c r="B360" s="21">
        <v>951</v>
      </c>
      <c r="C360" s="6" t="s">
        <v>14</v>
      </c>
      <c r="D360" s="6" t="s">
        <v>389</v>
      </c>
      <c r="E360" s="6" t="s">
        <v>5</v>
      </c>
      <c r="F360" s="6"/>
      <c r="G360" s="142">
        <f>G361</f>
        <v>1654.71843</v>
      </c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65"/>
      <c r="Y360" s="58"/>
    </row>
    <row r="361" spans="1:25" ht="16.5" outlineLevel="6" thickBot="1">
      <c r="A361" s="85" t="s">
        <v>116</v>
      </c>
      <c r="B361" s="89">
        <v>951</v>
      </c>
      <c r="C361" s="90" t="s">
        <v>14</v>
      </c>
      <c r="D361" s="90" t="s">
        <v>389</v>
      </c>
      <c r="E361" s="90" t="s">
        <v>115</v>
      </c>
      <c r="F361" s="90"/>
      <c r="G361" s="138">
        <f>G362</f>
        <v>1654.71843</v>
      </c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65"/>
      <c r="Y361" s="58"/>
    </row>
    <row r="362" spans="1:25" ht="48" outlineLevel="6" thickBot="1">
      <c r="A362" s="96" t="s">
        <v>196</v>
      </c>
      <c r="B362" s="89">
        <v>951</v>
      </c>
      <c r="C362" s="90" t="s">
        <v>14</v>
      </c>
      <c r="D362" s="90" t="s">
        <v>389</v>
      </c>
      <c r="E362" s="90" t="s">
        <v>85</v>
      </c>
      <c r="F362" s="90"/>
      <c r="G362" s="138">
        <v>1654.71843</v>
      </c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65"/>
      <c r="Y362" s="58"/>
    </row>
    <row r="363" spans="1:25" ht="32.25" outlineLevel="6" thickBot="1">
      <c r="A363" s="5" t="s">
        <v>374</v>
      </c>
      <c r="B363" s="21">
        <v>951</v>
      </c>
      <c r="C363" s="6" t="s">
        <v>14</v>
      </c>
      <c r="D363" s="6" t="s">
        <v>375</v>
      </c>
      <c r="E363" s="6" t="s">
        <v>5</v>
      </c>
      <c r="F363" s="6"/>
      <c r="G363" s="142">
        <f>G364</f>
        <v>146.09618</v>
      </c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65"/>
      <c r="Y363" s="58"/>
    </row>
    <row r="364" spans="1:25" ht="16.5" outlineLevel="6" thickBot="1">
      <c r="A364" s="85" t="s">
        <v>116</v>
      </c>
      <c r="B364" s="89">
        <v>951</v>
      </c>
      <c r="C364" s="90" t="s">
        <v>14</v>
      </c>
      <c r="D364" s="90" t="s">
        <v>375</v>
      </c>
      <c r="E364" s="90" t="s">
        <v>115</v>
      </c>
      <c r="F364" s="90"/>
      <c r="G364" s="138">
        <f>G365</f>
        <v>146.09618</v>
      </c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65"/>
      <c r="Y364" s="58"/>
    </row>
    <row r="365" spans="1:25" ht="16.5" outlineLevel="6" thickBot="1">
      <c r="A365" s="96" t="s">
        <v>83</v>
      </c>
      <c r="B365" s="89">
        <v>951</v>
      </c>
      <c r="C365" s="90" t="s">
        <v>14</v>
      </c>
      <c r="D365" s="90" t="s">
        <v>375</v>
      </c>
      <c r="E365" s="90" t="s">
        <v>84</v>
      </c>
      <c r="F365" s="90"/>
      <c r="G365" s="138">
        <v>146.09618</v>
      </c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65"/>
      <c r="Y365" s="58"/>
    </row>
    <row r="366" spans="1:25" ht="48" outlineLevel="6" thickBot="1">
      <c r="A366" s="5" t="s">
        <v>412</v>
      </c>
      <c r="B366" s="21">
        <v>951</v>
      </c>
      <c r="C366" s="6" t="s">
        <v>14</v>
      </c>
      <c r="D366" s="6" t="s">
        <v>411</v>
      </c>
      <c r="E366" s="6" t="s">
        <v>5</v>
      </c>
      <c r="F366" s="6"/>
      <c r="G366" s="142">
        <f>G367</f>
        <v>4.51844</v>
      </c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65"/>
      <c r="Y366" s="58"/>
    </row>
    <row r="367" spans="1:25" ht="16.5" outlineLevel="6" thickBot="1">
      <c r="A367" s="85" t="s">
        <v>116</v>
      </c>
      <c r="B367" s="89">
        <v>951</v>
      </c>
      <c r="C367" s="90" t="s">
        <v>14</v>
      </c>
      <c r="D367" s="90" t="s">
        <v>411</v>
      </c>
      <c r="E367" s="90" t="s">
        <v>115</v>
      </c>
      <c r="F367" s="90"/>
      <c r="G367" s="138">
        <f>G368</f>
        <v>4.51844</v>
      </c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65"/>
      <c r="Y367" s="58"/>
    </row>
    <row r="368" spans="1:25" ht="16.5" outlineLevel="6" thickBot="1">
      <c r="A368" s="96" t="s">
        <v>83</v>
      </c>
      <c r="B368" s="89">
        <v>951</v>
      </c>
      <c r="C368" s="90" t="s">
        <v>14</v>
      </c>
      <c r="D368" s="90" t="s">
        <v>411</v>
      </c>
      <c r="E368" s="90" t="s">
        <v>84</v>
      </c>
      <c r="F368" s="90"/>
      <c r="G368" s="138">
        <v>4.51844</v>
      </c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65"/>
      <c r="Y368" s="58"/>
    </row>
    <row r="369" spans="1:25" ht="32.25" outlineLevel="6" thickBot="1">
      <c r="A369" s="110" t="s">
        <v>414</v>
      </c>
      <c r="B369" s="87">
        <v>951</v>
      </c>
      <c r="C369" s="88" t="s">
        <v>14</v>
      </c>
      <c r="D369" s="88" t="s">
        <v>413</v>
      </c>
      <c r="E369" s="88" t="s">
        <v>5</v>
      </c>
      <c r="F369" s="88"/>
      <c r="G369" s="139">
        <f>G370</f>
        <v>10</v>
      </c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65"/>
      <c r="Y369" s="58"/>
    </row>
    <row r="370" spans="1:25" ht="32.25" outlineLevel="6" thickBot="1">
      <c r="A370" s="5" t="s">
        <v>420</v>
      </c>
      <c r="B370" s="21">
        <v>951</v>
      </c>
      <c r="C370" s="6" t="s">
        <v>14</v>
      </c>
      <c r="D370" s="6" t="s">
        <v>456</v>
      </c>
      <c r="E370" s="6" t="s">
        <v>5</v>
      </c>
      <c r="F370" s="6"/>
      <c r="G370" s="142">
        <f>G371</f>
        <v>10</v>
      </c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65"/>
      <c r="Y370" s="58"/>
    </row>
    <row r="371" spans="1:25" ht="16.5" outlineLevel="6" thickBot="1">
      <c r="A371" s="85" t="s">
        <v>116</v>
      </c>
      <c r="B371" s="89">
        <v>951</v>
      </c>
      <c r="C371" s="90" t="s">
        <v>14</v>
      </c>
      <c r="D371" s="90" t="s">
        <v>456</v>
      </c>
      <c r="E371" s="90" t="s">
        <v>91</v>
      </c>
      <c r="F371" s="90"/>
      <c r="G371" s="138">
        <f>G372</f>
        <v>10</v>
      </c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65"/>
      <c r="Y371" s="58"/>
    </row>
    <row r="372" spans="1:25" ht="48" outlineLevel="6" thickBot="1">
      <c r="A372" s="96" t="s">
        <v>196</v>
      </c>
      <c r="B372" s="89">
        <v>951</v>
      </c>
      <c r="C372" s="90" t="s">
        <v>14</v>
      </c>
      <c r="D372" s="90" t="s">
        <v>456</v>
      </c>
      <c r="E372" s="90" t="s">
        <v>92</v>
      </c>
      <c r="F372" s="90"/>
      <c r="G372" s="138">
        <v>10</v>
      </c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65"/>
      <c r="Y372" s="58"/>
    </row>
    <row r="373" spans="1:25" ht="16.5" outlineLevel="6" thickBot="1">
      <c r="A373" s="8" t="s">
        <v>219</v>
      </c>
      <c r="B373" s="19">
        <v>951</v>
      </c>
      <c r="C373" s="9" t="s">
        <v>14</v>
      </c>
      <c r="D373" s="9" t="s">
        <v>276</v>
      </c>
      <c r="E373" s="9" t="s">
        <v>5</v>
      </c>
      <c r="F373" s="9"/>
      <c r="G373" s="10">
        <f>G374</f>
        <v>309.59849</v>
      </c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65"/>
      <c r="Y373" s="58"/>
    </row>
    <row r="374" spans="1:25" ht="48" outlineLevel="6" thickBot="1">
      <c r="A374" s="77" t="s">
        <v>161</v>
      </c>
      <c r="B374" s="21">
        <v>951</v>
      </c>
      <c r="C374" s="6" t="s">
        <v>14</v>
      </c>
      <c r="D374" s="6" t="s">
        <v>453</v>
      </c>
      <c r="E374" s="6" t="s">
        <v>5</v>
      </c>
      <c r="F374" s="6"/>
      <c r="G374" s="7">
        <f>G375</f>
        <v>309.59849</v>
      </c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65"/>
      <c r="Y374" s="58"/>
    </row>
    <row r="375" spans="1:25" ht="18.75" customHeight="1" outlineLevel="6" thickBot="1">
      <c r="A375" s="85" t="s">
        <v>96</v>
      </c>
      <c r="B375" s="89">
        <v>951</v>
      </c>
      <c r="C375" s="90" t="s">
        <v>14</v>
      </c>
      <c r="D375" s="90" t="s">
        <v>453</v>
      </c>
      <c r="E375" s="90" t="s">
        <v>91</v>
      </c>
      <c r="F375" s="90"/>
      <c r="G375" s="95">
        <f>G376</f>
        <v>309.59849</v>
      </c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65"/>
      <c r="Y375" s="58"/>
    </row>
    <row r="376" spans="1:25" ht="32.25" outlineLevel="6" thickBot="1">
      <c r="A376" s="85" t="s">
        <v>97</v>
      </c>
      <c r="B376" s="89">
        <v>951</v>
      </c>
      <c r="C376" s="90" t="s">
        <v>14</v>
      </c>
      <c r="D376" s="90" t="s">
        <v>453</v>
      </c>
      <c r="E376" s="90" t="s">
        <v>92</v>
      </c>
      <c r="F376" s="90"/>
      <c r="G376" s="95">
        <v>309.59849</v>
      </c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65"/>
      <c r="Y376" s="58"/>
    </row>
    <row r="377" spans="1:25" ht="32.25" outlineLevel="6" thickBot="1">
      <c r="A377" s="8" t="s">
        <v>386</v>
      </c>
      <c r="B377" s="19">
        <v>951</v>
      </c>
      <c r="C377" s="9" t="s">
        <v>14</v>
      </c>
      <c r="D377" s="9" t="s">
        <v>277</v>
      </c>
      <c r="E377" s="9" t="s">
        <v>5</v>
      </c>
      <c r="F377" s="9"/>
      <c r="G377" s="10">
        <f>G378</f>
        <v>50</v>
      </c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65"/>
      <c r="Y377" s="58"/>
    </row>
    <row r="378" spans="1:25" ht="32.25" outlineLevel="6" thickBot="1">
      <c r="A378" s="77" t="s">
        <v>162</v>
      </c>
      <c r="B378" s="21">
        <v>951</v>
      </c>
      <c r="C378" s="6" t="s">
        <v>14</v>
      </c>
      <c r="D378" s="6" t="s">
        <v>454</v>
      </c>
      <c r="E378" s="6" t="s">
        <v>5</v>
      </c>
      <c r="F378" s="6"/>
      <c r="G378" s="7">
        <f>G379</f>
        <v>50</v>
      </c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65"/>
      <c r="Y378" s="58"/>
    </row>
    <row r="379" spans="1:25" ht="32.25" outlineLevel="6" thickBot="1">
      <c r="A379" s="85" t="s">
        <v>96</v>
      </c>
      <c r="B379" s="89">
        <v>951</v>
      </c>
      <c r="C379" s="90" t="s">
        <v>14</v>
      </c>
      <c r="D379" s="90" t="s">
        <v>454</v>
      </c>
      <c r="E379" s="90" t="s">
        <v>91</v>
      </c>
      <c r="F379" s="90"/>
      <c r="G379" s="95">
        <f>G380</f>
        <v>50</v>
      </c>
      <c r="H379" s="12">
        <f aca="true" t="shared" si="36" ref="H379:X379">H380</f>
        <v>0</v>
      </c>
      <c r="I379" s="12">
        <f t="shared" si="36"/>
        <v>0</v>
      </c>
      <c r="J379" s="12">
        <f t="shared" si="36"/>
        <v>0</v>
      </c>
      <c r="K379" s="12">
        <f t="shared" si="36"/>
        <v>0</v>
      </c>
      <c r="L379" s="12">
        <f t="shared" si="36"/>
        <v>0</v>
      </c>
      <c r="M379" s="12">
        <f t="shared" si="36"/>
        <v>0</v>
      </c>
      <c r="N379" s="12">
        <f t="shared" si="36"/>
        <v>0</v>
      </c>
      <c r="O379" s="12">
        <f t="shared" si="36"/>
        <v>0</v>
      </c>
      <c r="P379" s="12">
        <f t="shared" si="36"/>
        <v>0</v>
      </c>
      <c r="Q379" s="12">
        <f t="shared" si="36"/>
        <v>0</v>
      </c>
      <c r="R379" s="12">
        <f t="shared" si="36"/>
        <v>0</v>
      </c>
      <c r="S379" s="12">
        <f t="shared" si="36"/>
        <v>0</v>
      </c>
      <c r="T379" s="12">
        <f t="shared" si="36"/>
        <v>0</v>
      </c>
      <c r="U379" s="12">
        <f t="shared" si="36"/>
        <v>0</v>
      </c>
      <c r="V379" s="12">
        <f t="shared" si="36"/>
        <v>0</v>
      </c>
      <c r="W379" s="12">
        <f t="shared" si="36"/>
        <v>0</v>
      </c>
      <c r="X379" s="66">
        <f t="shared" si="36"/>
        <v>669.14176</v>
      </c>
      <c r="Y379" s="58">
        <f>X379/G373*100</f>
        <v>216.13211356424893</v>
      </c>
    </row>
    <row r="380" spans="1:25" ht="32.25" outlineLevel="6" thickBot="1">
      <c r="A380" s="85" t="s">
        <v>97</v>
      </c>
      <c r="B380" s="89">
        <v>951</v>
      </c>
      <c r="C380" s="90" t="s">
        <v>14</v>
      </c>
      <c r="D380" s="90" t="s">
        <v>454</v>
      </c>
      <c r="E380" s="90" t="s">
        <v>92</v>
      </c>
      <c r="F380" s="90"/>
      <c r="G380" s="95">
        <v>50</v>
      </c>
      <c r="H380" s="24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41"/>
      <c r="X380" s="64">
        <v>669.14176</v>
      </c>
      <c r="Y380" s="58">
        <f>X380/G374*100</f>
        <v>216.13211356424893</v>
      </c>
    </row>
    <row r="381" spans="1:25" ht="19.5" outlineLevel="6" thickBot="1">
      <c r="A381" s="105" t="s">
        <v>44</v>
      </c>
      <c r="B381" s="18">
        <v>951</v>
      </c>
      <c r="C381" s="14" t="s">
        <v>43</v>
      </c>
      <c r="D381" s="14" t="s">
        <v>243</v>
      </c>
      <c r="E381" s="14" t="s">
        <v>5</v>
      </c>
      <c r="F381" s="14"/>
      <c r="G381" s="168">
        <f>G382+G388+G400+G394</f>
        <v>16600.79624</v>
      </c>
      <c r="H381" s="75"/>
      <c r="I381" s="41"/>
      <c r="J381" s="41"/>
      <c r="K381" s="41"/>
      <c r="L381" s="41"/>
      <c r="M381" s="41"/>
      <c r="N381" s="41"/>
      <c r="O381" s="41"/>
      <c r="P381" s="41"/>
      <c r="Q381" s="41"/>
      <c r="R381" s="41"/>
      <c r="S381" s="41"/>
      <c r="T381" s="41"/>
      <c r="U381" s="41"/>
      <c r="V381" s="41"/>
      <c r="W381" s="41"/>
      <c r="X381" s="73"/>
      <c r="Y381" s="58"/>
    </row>
    <row r="382" spans="1:25" ht="19.5" outlineLevel="6" thickBot="1">
      <c r="A382" s="120" t="s">
        <v>36</v>
      </c>
      <c r="B382" s="18">
        <v>951</v>
      </c>
      <c r="C382" s="39" t="s">
        <v>15</v>
      </c>
      <c r="D382" s="39" t="s">
        <v>243</v>
      </c>
      <c r="E382" s="39" t="s">
        <v>5</v>
      </c>
      <c r="F382" s="39"/>
      <c r="G382" s="115">
        <f>G383</f>
        <v>776.8</v>
      </c>
      <c r="H382" s="75"/>
      <c r="I382" s="41"/>
      <c r="J382" s="41"/>
      <c r="K382" s="41"/>
      <c r="L382" s="41"/>
      <c r="M382" s="41"/>
      <c r="N382" s="41"/>
      <c r="O382" s="41"/>
      <c r="P382" s="41"/>
      <c r="Q382" s="41"/>
      <c r="R382" s="41"/>
      <c r="S382" s="41"/>
      <c r="T382" s="41"/>
      <c r="U382" s="41"/>
      <c r="V382" s="41"/>
      <c r="W382" s="41"/>
      <c r="X382" s="73"/>
      <c r="Y382" s="58"/>
    </row>
    <row r="383" spans="1:25" ht="32.25" outlineLevel="6" thickBot="1">
      <c r="A383" s="108" t="s">
        <v>131</v>
      </c>
      <c r="B383" s="19">
        <v>951</v>
      </c>
      <c r="C383" s="9" t="s">
        <v>15</v>
      </c>
      <c r="D383" s="9" t="s">
        <v>244</v>
      </c>
      <c r="E383" s="9" t="s">
        <v>5</v>
      </c>
      <c r="F383" s="9"/>
      <c r="G383" s="10">
        <f>G384</f>
        <v>776.8</v>
      </c>
      <c r="H383" s="75"/>
      <c r="I383" s="41"/>
      <c r="J383" s="41"/>
      <c r="K383" s="41"/>
      <c r="L383" s="41"/>
      <c r="M383" s="41"/>
      <c r="N383" s="41"/>
      <c r="O383" s="41"/>
      <c r="P383" s="41"/>
      <c r="Q383" s="41"/>
      <c r="R383" s="41"/>
      <c r="S383" s="41"/>
      <c r="T383" s="41"/>
      <c r="U383" s="41"/>
      <c r="V383" s="41"/>
      <c r="W383" s="41"/>
      <c r="X383" s="73"/>
      <c r="Y383" s="58"/>
    </row>
    <row r="384" spans="1:25" ht="35.25" customHeight="1" outlineLevel="6" thickBot="1">
      <c r="A384" s="108" t="s">
        <v>132</v>
      </c>
      <c r="B384" s="19">
        <v>951</v>
      </c>
      <c r="C384" s="11" t="s">
        <v>15</v>
      </c>
      <c r="D384" s="11" t="s">
        <v>245</v>
      </c>
      <c r="E384" s="11" t="s">
        <v>5</v>
      </c>
      <c r="F384" s="11"/>
      <c r="G384" s="12">
        <f>G385</f>
        <v>776.8</v>
      </c>
      <c r="H384" s="75"/>
      <c r="I384" s="41"/>
      <c r="J384" s="41"/>
      <c r="K384" s="41"/>
      <c r="L384" s="41"/>
      <c r="M384" s="41"/>
      <c r="N384" s="41"/>
      <c r="O384" s="41"/>
      <c r="P384" s="41"/>
      <c r="Q384" s="41"/>
      <c r="R384" s="41"/>
      <c r="S384" s="41"/>
      <c r="T384" s="41"/>
      <c r="U384" s="41"/>
      <c r="V384" s="41"/>
      <c r="W384" s="41"/>
      <c r="X384" s="73"/>
      <c r="Y384" s="58"/>
    </row>
    <row r="385" spans="1:25" ht="32.25" outlineLevel="6" thickBot="1">
      <c r="A385" s="91" t="s">
        <v>163</v>
      </c>
      <c r="B385" s="87">
        <v>951</v>
      </c>
      <c r="C385" s="88" t="s">
        <v>15</v>
      </c>
      <c r="D385" s="88" t="s">
        <v>279</v>
      </c>
      <c r="E385" s="88" t="s">
        <v>5</v>
      </c>
      <c r="F385" s="88"/>
      <c r="G385" s="16">
        <f>G386</f>
        <v>776.8</v>
      </c>
      <c r="H385" s="75"/>
      <c r="I385" s="41"/>
      <c r="J385" s="41"/>
      <c r="K385" s="41"/>
      <c r="L385" s="41"/>
      <c r="M385" s="41"/>
      <c r="N385" s="41"/>
      <c r="O385" s="41"/>
      <c r="P385" s="41"/>
      <c r="Q385" s="41"/>
      <c r="R385" s="41"/>
      <c r="S385" s="41"/>
      <c r="T385" s="41"/>
      <c r="U385" s="41"/>
      <c r="V385" s="41"/>
      <c r="W385" s="41"/>
      <c r="X385" s="73"/>
      <c r="Y385" s="58"/>
    </row>
    <row r="386" spans="1:25" ht="18" customHeight="1" outlineLevel="6" thickBot="1">
      <c r="A386" s="5" t="s">
        <v>120</v>
      </c>
      <c r="B386" s="21">
        <v>951</v>
      </c>
      <c r="C386" s="6" t="s">
        <v>15</v>
      </c>
      <c r="D386" s="6" t="s">
        <v>279</v>
      </c>
      <c r="E386" s="6" t="s">
        <v>118</v>
      </c>
      <c r="F386" s="6"/>
      <c r="G386" s="7">
        <f>G387</f>
        <v>776.8</v>
      </c>
      <c r="H386" s="75"/>
      <c r="I386" s="41"/>
      <c r="J386" s="41"/>
      <c r="K386" s="41"/>
      <c r="L386" s="41"/>
      <c r="M386" s="41"/>
      <c r="N386" s="41"/>
      <c r="O386" s="41"/>
      <c r="P386" s="41"/>
      <c r="Q386" s="41"/>
      <c r="R386" s="41"/>
      <c r="S386" s="41"/>
      <c r="T386" s="41"/>
      <c r="U386" s="41"/>
      <c r="V386" s="41"/>
      <c r="W386" s="41"/>
      <c r="X386" s="73"/>
      <c r="Y386" s="58"/>
    </row>
    <row r="387" spans="1:25" ht="32.25" outlineLevel="6" thickBot="1">
      <c r="A387" s="85" t="s">
        <v>121</v>
      </c>
      <c r="B387" s="89">
        <v>951</v>
      </c>
      <c r="C387" s="90" t="s">
        <v>15</v>
      </c>
      <c r="D387" s="90" t="s">
        <v>279</v>
      </c>
      <c r="E387" s="90" t="s">
        <v>119</v>
      </c>
      <c r="F387" s="90"/>
      <c r="G387" s="95">
        <v>776.8</v>
      </c>
      <c r="H387" s="75"/>
      <c r="I387" s="41"/>
      <c r="J387" s="41"/>
      <c r="K387" s="41"/>
      <c r="L387" s="41"/>
      <c r="M387" s="41"/>
      <c r="N387" s="41"/>
      <c r="O387" s="41"/>
      <c r="P387" s="41"/>
      <c r="Q387" s="41"/>
      <c r="R387" s="41"/>
      <c r="S387" s="41"/>
      <c r="T387" s="41"/>
      <c r="U387" s="41"/>
      <c r="V387" s="41"/>
      <c r="W387" s="41"/>
      <c r="X387" s="73"/>
      <c r="Y387" s="58"/>
    </row>
    <row r="388" spans="1:25" ht="19.5" outlineLevel="6" thickBot="1">
      <c r="A388" s="120" t="s">
        <v>37</v>
      </c>
      <c r="B388" s="18">
        <v>951</v>
      </c>
      <c r="C388" s="39" t="s">
        <v>16</v>
      </c>
      <c r="D388" s="39" t="s">
        <v>243</v>
      </c>
      <c r="E388" s="39" t="s">
        <v>5</v>
      </c>
      <c r="F388" s="39"/>
      <c r="G388" s="115">
        <f>G389</f>
        <v>1414.5768</v>
      </c>
      <c r="H388" s="75"/>
      <c r="I388" s="41"/>
      <c r="J388" s="41"/>
      <c r="K388" s="41"/>
      <c r="L388" s="41"/>
      <c r="M388" s="41"/>
      <c r="N388" s="41"/>
      <c r="O388" s="41"/>
      <c r="P388" s="41"/>
      <c r="Q388" s="41"/>
      <c r="R388" s="41"/>
      <c r="S388" s="41"/>
      <c r="T388" s="41"/>
      <c r="U388" s="41"/>
      <c r="V388" s="41"/>
      <c r="W388" s="41"/>
      <c r="X388" s="73"/>
      <c r="Y388" s="58"/>
    </row>
    <row r="389" spans="1:25" ht="19.5" outlineLevel="6" thickBot="1">
      <c r="A389" s="13" t="s">
        <v>141</v>
      </c>
      <c r="B389" s="19">
        <v>951</v>
      </c>
      <c r="C389" s="9" t="s">
        <v>16</v>
      </c>
      <c r="D389" s="9" t="s">
        <v>243</v>
      </c>
      <c r="E389" s="9" t="s">
        <v>5</v>
      </c>
      <c r="F389" s="9"/>
      <c r="G389" s="137">
        <f>G390</f>
        <v>1414.5768</v>
      </c>
      <c r="H389" s="75"/>
      <c r="I389" s="41"/>
      <c r="J389" s="41"/>
      <c r="K389" s="41"/>
      <c r="L389" s="41"/>
      <c r="M389" s="41"/>
      <c r="N389" s="41"/>
      <c r="O389" s="41"/>
      <c r="P389" s="41"/>
      <c r="Q389" s="41"/>
      <c r="R389" s="41"/>
      <c r="S389" s="41"/>
      <c r="T389" s="41"/>
      <c r="U389" s="41"/>
      <c r="V389" s="41"/>
      <c r="W389" s="41"/>
      <c r="X389" s="73"/>
      <c r="Y389" s="58"/>
    </row>
    <row r="390" spans="1:25" ht="19.5" outlineLevel="6" thickBot="1">
      <c r="A390" s="8" t="s">
        <v>220</v>
      </c>
      <c r="B390" s="19">
        <v>951</v>
      </c>
      <c r="C390" s="9" t="s">
        <v>16</v>
      </c>
      <c r="D390" s="9" t="s">
        <v>280</v>
      </c>
      <c r="E390" s="9" t="s">
        <v>5</v>
      </c>
      <c r="F390" s="9"/>
      <c r="G390" s="10">
        <f>G391</f>
        <v>1414.5768</v>
      </c>
      <c r="H390" s="29" t="e">
        <f>H391+#REF!</f>
        <v>#REF!</v>
      </c>
      <c r="I390" s="29" t="e">
        <f>I391+#REF!</f>
        <v>#REF!</v>
      </c>
      <c r="J390" s="29" t="e">
        <f>J391+#REF!</f>
        <v>#REF!</v>
      </c>
      <c r="K390" s="29" t="e">
        <f>K391+#REF!</f>
        <v>#REF!</v>
      </c>
      <c r="L390" s="29" t="e">
        <f>L391+#REF!</f>
        <v>#REF!</v>
      </c>
      <c r="M390" s="29" t="e">
        <f>M391+#REF!</f>
        <v>#REF!</v>
      </c>
      <c r="N390" s="29" t="e">
        <f>N391+#REF!</f>
        <v>#REF!</v>
      </c>
      <c r="O390" s="29" t="e">
        <f>O391+#REF!</f>
        <v>#REF!</v>
      </c>
      <c r="P390" s="29" t="e">
        <f>P391+#REF!</f>
        <v>#REF!</v>
      </c>
      <c r="Q390" s="29" t="e">
        <f>Q391+#REF!</f>
        <v>#REF!</v>
      </c>
      <c r="R390" s="29" t="e">
        <f>R391+#REF!</f>
        <v>#REF!</v>
      </c>
      <c r="S390" s="29" t="e">
        <f>S391+#REF!</f>
        <v>#REF!</v>
      </c>
      <c r="T390" s="29" t="e">
        <f>T391+#REF!</f>
        <v>#REF!</v>
      </c>
      <c r="U390" s="29" t="e">
        <f>U391+#REF!</f>
        <v>#REF!</v>
      </c>
      <c r="V390" s="29" t="e">
        <f>V391+#REF!</f>
        <v>#REF!</v>
      </c>
      <c r="W390" s="29" t="e">
        <f>W391+#REF!</f>
        <v>#REF!</v>
      </c>
      <c r="X390" s="71" t="e">
        <f>X391+#REF!</f>
        <v>#REF!</v>
      </c>
      <c r="Y390" s="58" t="e">
        <f>X390/G383*100</f>
        <v>#REF!</v>
      </c>
    </row>
    <row r="391" spans="1:25" ht="48" outlineLevel="6" thickBot="1">
      <c r="A391" s="110" t="s">
        <v>343</v>
      </c>
      <c r="B391" s="87">
        <v>951</v>
      </c>
      <c r="C391" s="88" t="s">
        <v>16</v>
      </c>
      <c r="D391" s="88" t="s">
        <v>342</v>
      </c>
      <c r="E391" s="88" t="s">
        <v>5</v>
      </c>
      <c r="F391" s="88"/>
      <c r="G391" s="16">
        <f>G392</f>
        <v>1414.5768</v>
      </c>
      <c r="H391" s="31" t="e">
        <f aca="true" t="shared" si="37" ref="H391:X392">H392</f>
        <v>#REF!</v>
      </c>
      <c r="I391" s="31" t="e">
        <f t="shared" si="37"/>
        <v>#REF!</v>
      </c>
      <c r="J391" s="31" t="e">
        <f t="shared" si="37"/>
        <v>#REF!</v>
      </c>
      <c r="K391" s="31" t="e">
        <f t="shared" si="37"/>
        <v>#REF!</v>
      </c>
      <c r="L391" s="31" t="e">
        <f t="shared" si="37"/>
        <v>#REF!</v>
      </c>
      <c r="M391" s="31" t="e">
        <f t="shared" si="37"/>
        <v>#REF!</v>
      </c>
      <c r="N391" s="31" t="e">
        <f t="shared" si="37"/>
        <v>#REF!</v>
      </c>
      <c r="O391" s="31" t="e">
        <f t="shared" si="37"/>
        <v>#REF!</v>
      </c>
      <c r="P391" s="31" t="e">
        <f t="shared" si="37"/>
        <v>#REF!</v>
      </c>
      <c r="Q391" s="31" t="e">
        <f t="shared" si="37"/>
        <v>#REF!</v>
      </c>
      <c r="R391" s="31" t="e">
        <f t="shared" si="37"/>
        <v>#REF!</v>
      </c>
      <c r="S391" s="31" t="e">
        <f t="shared" si="37"/>
        <v>#REF!</v>
      </c>
      <c r="T391" s="31" t="e">
        <f t="shared" si="37"/>
        <v>#REF!</v>
      </c>
      <c r="U391" s="31" t="e">
        <f t="shared" si="37"/>
        <v>#REF!</v>
      </c>
      <c r="V391" s="31" t="e">
        <f t="shared" si="37"/>
        <v>#REF!</v>
      </c>
      <c r="W391" s="31" t="e">
        <f t="shared" si="37"/>
        <v>#REF!</v>
      </c>
      <c r="X391" s="65" t="e">
        <f t="shared" si="37"/>
        <v>#REF!</v>
      </c>
      <c r="Y391" s="58" t="e">
        <f>X391/G384*100</f>
        <v>#REF!</v>
      </c>
    </row>
    <row r="392" spans="1:25" ht="32.25" outlineLevel="6" thickBot="1">
      <c r="A392" s="5" t="s">
        <v>102</v>
      </c>
      <c r="B392" s="21">
        <v>951</v>
      </c>
      <c r="C392" s="6" t="s">
        <v>16</v>
      </c>
      <c r="D392" s="6" t="s">
        <v>342</v>
      </c>
      <c r="E392" s="6" t="s">
        <v>101</v>
      </c>
      <c r="F392" s="6"/>
      <c r="G392" s="7">
        <f>G393</f>
        <v>1414.5768</v>
      </c>
      <c r="H392" s="32" t="e">
        <f t="shared" si="37"/>
        <v>#REF!</v>
      </c>
      <c r="I392" s="32" t="e">
        <f t="shared" si="37"/>
        <v>#REF!</v>
      </c>
      <c r="J392" s="32" t="e">
        <f t="shared" si="37"/>
        <v>#REF!</v>
      </c>
      <c r="K392" s="32" t="e">
        <f t="shared" si="37"/>
        <v>#REF!</v>
      </c>
      <c r="L392" s="32" t="e">
        <f t="shared" si="37"/>
        <v>#REF!</v>
      </c>
      <c r="M392" s="32" t="e">
        <f t="shared" si="37"/>
        <v>#REF!</v>
      </c>
      <c r="N392" s="32" t="e">
        <f t="shared" si="37"/>
        <v>#REF!</v>
      </c>
      <c r="O392" s="32" t="e">
        <f t="shared" si="37"/>
        <v>#REF!</v>
      </c>
      <c r="P392" s="32" t="e">
        <f t="shared" si="37"/>
        <v>#REF!</v>
      </c>
      <c r="Q392" s="32" t="e">
        <f t="shared" si="37"/>
        <v>#REF!</v>
      </c>
      <c r="R392" s="32" t="e">
        <f t="shared" si="37"/>
        <v>#REF!</v>
      </c>
      <c r="S392" s="32" t="e">
        <f t="shared" si="37"/>
        <v>#REF!</v>
      </c>
      <c r="T392" s="32" t="e">
        <f t="shared" si="37"/>
        <v>#REF!</v>
      </c>
      <c r="U392" s="32" t="e">
        <f t="shared" si="37"/>
        <v>#REF!</v>
      </c>
      <c r="V392" s="32" t="e">
        <f t="shared" si="37"/>
        <v>#REF!</v>
      </c>
      <c r="W392" s="32" t="e">
        <f t="shared" si="37"/>
        <v>#REF!</v>
      </c>
      <c r="X392" s="66" t="e">
        <f t="shared" si="37"/>
        <v>#REF!</v>
      </c>
      <c r="Y392" s="58" t="e">
        <f>X392/G385*100</f>
        <v>#REF!</v>
      </c>
    </row>
    <row r="393" spans="1:25" ht="16.5" outlineLevel="6" thickBot="1">
      <c r="A393" s="85" t="s">
        <v>123</v>
      </c>
      <c r="B393" s="89">
        <v>951</v>
      </c>
      <c r="C393" s="90" t="s">
        <v>16</v>
      </c>
      <c r="D393" s="90" t="s">
        <v>342</v>
      </c>
      <c r="E393" s="90" t="s">
        <v>122</v>
      </c>
      <c r="F393" s="90"/>
      <c r="G393" s="138">
        <v>1414.5768</v>
      </c>
      <c r="H393" s="34" t="e">
        <f>#REF!</f>
        <v>#REF!</v>
      </c>
      <c r="I393" s="34" t="e">
        <f>#REF!</f>
        <v>#REF!</v>
      </c>
      <c r="J393" s="34" t="e">
        <f>#REF!</f>
        <v>#REF!</v>
      </c>
      <c r="K393" s="34" t="e">
        <f>#REF!</f>
        <v>#REF!</v>
      </c>
      <c r="L393" s="34" t="e">
        <f>#REF!</f>
        <v>#REF!</v>
      </c>
      <c r="M393" s="34" t="e">
        <f>#REF!</f>
        <v>#REF!</v>
      </c>
      <c r="N393" s="34" t="e">
        <f>#REF!</f>
        <v>#REF!</v>
      </c>
      <c r="O393" s="34" t="e">
        <f>#REF!</f>
        <v>#REF!</v>
      </c>
      <c r="P393" s="34" t="e">
        <f>#REF!</f>
        <v>#REF!</v>
      </c>
      <c r="Q393" s="34" t="e">
        <f>#REF!</f>
        <v>#REF!</v>
      </c>
      <c r="R393" s="34" t="e">
        <f>#REF!</f>
        <v>#REF!</v>
      </c>
      <c r="S393" s="34" t="e">
        <f>#REF!</f>
        <v>#REF!</v>
      </c>
      <c r="T393" s="34" t="e">
        <f>#REF!</f>
        <v>#REF!</v>
      </c>
      <c r="U393" s="34" t="e">
        <f>#REF!</f>
        <v>#REF!</v>
      </c>
      <c r="V393" s="34" t="e">
        <f>#REF!</f>
        <v>#REF!</v>
      </c>
      <c r="W393" s="34" t="e">
        <f>#REF!</f>
        <v>#REF!</v>
      </c>
      <c r="X393" s="67" t="e">
        <f>#REF!</f>
        <v>#REF!</v>
      </c>
      <c r="Y393" s="58" t="e">
        <f>X393/G386*100</f>
        <v>#REF!</v>
      </c>
    </row>
    <row r="394" spans="1:25" ht="16.5" outlineLevel="6" thickBot="1">
      <c r="A394" s="120" t="s">
        <v>40</v>
      </c>
      <c r="B394" s="18">
        <v>951</v>
      </c>
      <c r="C394" s="39" t="s">
        <v>21</v>
      </c>
      <c r="D394" s="39" t="s">
        <v>243</v>
      </c>
      <c r="E394" s="39" t="s">
        <v>5</v>
      </c>
      <c r="F394" s="39"/>
      <c r="G394" s="115">
        <f>G395</f>
        <v>14370.05258</v>
      </c>
      <c r="H394" s="54"/>
      <c r="I394" s="43"/>
      <c r="J394" s="43"/>
      <c r="K394" s="43"/>
      <c r="L394" s="43"/>
      <c r="M394" s="43"/>
      <c r="N394" s="43"/>
      <c r="O394" s="43"/>
      <c r="P394" s="43"/>
      <c r="Q394" s="43"/>
      <c r="R394" s="43"/>
      <c r="S394" s="43"/>
      <c r="T394" s="43"/>
      <c r="U394" s="43"/>
      <c r="V394" s="43"/>
      <c r="W394" s="43"/>
      <c r="X394" s="80"/>
      <c r="Y394" s="58"/>
    </row>
    <row r="395" spans="1:25" ht="16.5" outlineLevel="6" thickBot="1">
      <c r="A395" s="13" t="s">
        <v>141</v>
      </c>
      <c r="B395" s="19">
        <v>951</v>
      </c>
      <c r="C395" s="9" t="s">
        <v>21</v>
      </c>
      <c r="D395" s="9" t="s">
        <v>243</v>
      </c>
      <c r="E395" s="9" t="s">
        <v>5</v>
      </c>
      <c r="F395" s="9"/>
      <c r="G395" s="137">
        <f>G396</f>
        <v>14370.05258</v>
      </c>
      <c r="H395" s="54"/>
      <c r="I395" s="43"/>
      <c r="J395" s="43"/>
      <c r="K395" s="43"/>
      <c r="L395" s="43"/>
      <c r="M395" s="43"/>
      <c r="N395" s="43"/>
      <c r="O395" s="43"/>
      <c r="P395" s="43"/>
      <c r="Q395" s="43"/>
      <c r="R395" s="43"/>
      <c r="S395" s="43"/>
      <c r="T395" s="43"/>
      <c r="U395" s="43"/>
      <c r="V395" s="43"/>
      <c r="W395" s="43"/>
      <c r="X395" s="80"/>
      <c r="Y395" s="58"/>
    </row>
    <row r="396" spans="1:25" ht="33" customHeight="1" outlineLevel="6" thickBot="1">
      <c r="A396" s="8" t="s">
        <v>358</v>
      </c>
      <c r="B396" s="19">
        <v>951</v>
      </c>
      <c r="C396" s="9" t="s">
        <v>21</v>
      </c>
      <c r="D396" s="9" t="s">
        <v>336</v>
      </c>
      <c r="E396" s="9" t="s">
        <v>5</v>
      </c>
      <c r="F396" s="9"/>
      <c r="G396" s="137">
        <f>G397</f>
        <v>14370.05258</v>
      </c>
      <c r="H396" s="54"/>
      <c r="I396" s="43"/>
      <c r="J396" s="43"/>
      <c r="K396" s="43"/>
      <c r="L396" s="43"/>
      <c r="M396" s="43"/>
      <c r="N396" s="43"/>
      <c r="O396" s="43"/>
      <c r="P396" s="43"/>
      <c r="Q396" s="43"/>
      <c r="R396" s="43"/>
      <c r="S396" s="43"/>
      <c r="T396" s="43"/>
      <c r="U396" s="43"/>
      <c r="V396" s="43"/>
      <c r="W396" s="43"/>
      <c r="X396" s="80"/>
      <c r="Y396" s="58"/>
    </row>
    <row r="397" spans="1:25" ht="48" outlineLevel="6" thickBot="1">
      <c r="A397" s="110" t="s">
        <v>382</v>
      </c>
      <c r="B397" s="87">
        <v>951</v>
      </c>
      <c r="C397" s="88" t="s">
        <v>21</v>
      </c>
      <c r="D397" s="88" t="s">
        <v>399</v>
      </c>
      <c r="E397" s="88" t="s">
        <v>5</v>
      </c>
      <c r="F397" s="88"/>
      <c r="G397" s="139">
        <f>G398</f>
        <v>14370.05258</v>
      </c>
      <c r="H397" s="54"/>
      <c r="I397" s="43"/>
      <c r="J397" s="43"/>
      <c r="K397" s="43"/>
      <c r="L397" s="43"/>
      <c r="M397" s="43"/>
      <c r="N397" s="43"/>
      <c r="O397" s="43"/>
      <c r="P397" s="43"/>
      <c r="Q397" s="43"/>
      <c r="R397" s="43"/>
      <c r="S397" s="43"/>
      <c r="T397" s="43"/>
      <c r="U397" s="43"/>
      <c r="V397" s="43"/>
      <c r="W397" s="43"/>
      <c r="X397" s="80"/>
      <c r="Y397" s="58"/>
    </row>
    <row r="398" spans="1:25" ht="16.5" outlineLevel="6" thickBot="1">
      <c r="A398" s="5" t="s">
        <v>325</v>
      </c>
      <c r="B398" s="21">
        <v>951</v>
      </c>
      <c r="C398" s="6" t="s">
        <v>21</v>
      </c>
      <c r="D398" s="6" t="s">
        <v>399</v>
      </c>
      <c r="E398" s="6" t="s">
        <v>327</v>
      </c>
      <c r="F398" s="6"/>
      <c r="G398" s="142">
        <f>G399</f>
        <v>14370.05258</v>
      </c>
      <c r="H398" s="54"/>
      <c r="I398" s="43"/>
      <c r="J398" s="43"/>
      <c r="K398" s="43"/>
      <c r="L398" s="43"/>
      <c r="M398" s="43"/>
      <c r="N398" s="43"/>
      <c r="O398" s="43"/>
      <c r="P398" s="43"/>
      <c r="Q398" s="43"/>
      <c r="R398" s="43"/>
      <c r="S398" s="43"/>
      <c r="T398" s="43"/>
      <c r="U398" s="43"/>
      <c r="V398" s="43"/>
      <c r="W398" s="43"/>
      <c r="X398" s="80"/>
      <c r="Y398" s="58"/>
    </row>
    <row r="399" spans="1:25" ht="48" outlineLevel="6" thickBot="1">
      <c r="A399" s="85" t="s">
        <v>326</v>
      </c>
      <c r="B399" s="89">
        <v>951</v>
      </c>
      <c r="C399" s="90" t="s">
        <v>21</v>
      </c>
      <c r="D399" s="90" t="s">
        <v>399</v>
      </c>
      <c r="E399" s="90" t="s">
        <v>328</v>
      </c>
      <c r="F399" s="90"/>
      <c r="G399" s="138">
        <v>14370.05258</v>
      </c>
      <c r="H399" s="54"/>
      <c r="I399" s="43"/>
      <c r="J399" s="43"/>
      <c r="K399" s="43"/>
      <c r="L399" s="43"/>
      <c r="M399" s="43"/>
      <c r="N399" s="43"/>
      <c r="O399" s="43"/>
      <c r="P399" s="43"/>
      <c r="Q399" s="43"/>
      <c r="R399" s="43"/>
      <c r="S399" s="43"/>
      <c r="T399" s="43"/>
      <c r="U399" s="43"/>
      <c r="V399" s="43"/>
      <c r="W399" s="43"/>
      <c r="X399" s="80"/>
      <c r="Y399" s="58"/>
    </row>
    <row r="400" spans="1:25" ht="19.5" outlineLevel="6" thickBot="1">
      <c r="A400" s="120" t="s">
        <v>164</v>
      </c>
      <c r="B400" s="18">
        <v>951</v>
      </c>
      <c r="C400" s="39" t="s">
        <v>165</v>
      </c>
      <c r="D400" s="39" t="s">
        <v>243</v>
      </c>
      <c r="E400" s="39" t="s">
        <v>5</v>
      </c>
      <c r="F400" s="39"/>
      <c r="G400" s="115">
        <f>G401</f>
        <v>39.36686</v>
      </c>
      <c r="H400" s="24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41"/>
      <c r="X400" s="64">
        <v>63.00298</v>
      </c>
      <c r="Y400" s="58">
        <f>X400/G392*100</f>
        <v>4.453839480472181</v>
      </c>
    </row>
    <row r="401" spans="1:25" ht="19.5" outlineLevel="6" thickBot="1">
      <c r="A401" s="13" t="s">
        <v>221</v>
      </c>
      <c r="B401" s="19">
        <v>951</v>
      </c>
      <c r="C401" s="9" t="s">
        <v>165</v>
      </c>
      <c r="D401" s="9" t="s">
        <v>281</v>
      </c>
      <c r="E401" s="9" t="s">
        <v>5</v>
      </c>
      <c r="F401" s="9"/>
      <c r="G401" s="10">
        <f>G402</f>
        <v>39.36686</v>
      </c>
      <c r="H401" s="75"/>
      <c r="I401" s="41"/>
      <c r="J401" s="41"/>
      <c r="K401" s="41"/>
      <c r="L401" s="41"/>
      <c r="M401" s="41"/>
      <c r="N401" s="41"/>
      <c r="O401" s="41"/>
      <c r="P401" s="41"/>
      <c r="Q401" s="41"/>
      <c r="R401" s="41"/>
      <c r="S401" s="41"/>
      <c r="T401" s="41"/>
      <c r="U401" s="41"/>
      <c r="V401" s="41"/>
      <c r="W401" s="41"/>
      <c r="X401" s="73"/>
      <c r="Y401" s="58"/>
    </row>
    <row r="402" spans="1:25" ht="48" outlineLevel="6" thickBot="1">
      <c r="A402" s="110" t="s">
        <v>166</v>
      </c>
      <c r="B402" s="87">
        <v>951</v>
      </c>
      <c r="C402" s="88" t="s">
        <v>165</v>
      </c>
      <c r="D402" s="88" t="s">
        <v>457</v>
      </c>
      <c r="E402" s="88" t="s">
        <v>5</v>
      </c>
      <c r="F402" s="88"/>
      <c r="G402" s="16">
        <f>G403</f>
        <v>39.36686</v>
      </c>
      <c r="H402" s="75"/>
      <c r="I402" s="41"/>
      <c r="J402" s="41"/>
      <c r="K402" s="41"/>
      <c r="L402" s="41"/>
      <c r="M402" s="41"/>
      <c r="N402" s="41"/>
      <c r="O402" s="41"/>
      <c r="P402" s="41"/>
      <c r="Q402" s="41"/>
      <c r="R402" s="41"/>
      <c r="S402" s="41"/>
      <c r="T402" s="41"/>
      <c r="U402" s="41"/>
      <c r="V402" s="41"/>
      <c r="W402" s="41"/>
      <c r="X402" s="73"/>
      <c r="Y402" s="58"/>
    </row>
    <row r="403" spans="1:25" ht="18" customHeight="1" outlineLevel="6" thickBot="1">
      <c r="A403" s="5" t="s">
        <v>96</v>
      </c>
      <c r="B403" s="21">
        <v>951</v>
      </c>
      <c r="C403" s="6" t="s">
        <v>167</v>
      </c>
      <c r="D403" s="6" t="s">
        <v>457</v>
      </c>
      <c r="E403" s="6" t="s">
        <v>91</v>
      </c>
      <c r="F403" s="6"/>
      <c r="G403" s="7">
        <f>G404</f>
        <v>39.36686</v>
      </c>
      <c r="H403" s="75"/>
      <c r="I403" s="41"/>
      <c r="J403" s="41"/>
      <c r="K403" s="41"/>
      <c r="L403" s="41"/>
      <c r="M403" s="41"/>
      <c r="N403" s="41"/>
      <c r="O403" s="41"/>
      <c r="P403" s="41"/>
      <c r="Q403" s="41"/>
      <c r="R403" s="41"/>
      <c r="S403" s="41"/>
      <c r="T403" s="41"/>
      <c r="U403" s="41"/>
      <c r="V403" s="41"/>
      <c r="W403" s="41"/>
      <c r="X403" s="73"/>
      <c r="Y403" s="58"/>
    </row>
    <row r="404" spans="1:25" ht="32.25" outlineLevel="6" thickBot="1">
      <c r="A404" s="85" t="s">
        <v>97</v>
      </c>
      <c r="B404" s="89">
        <v>951</v>
      </c>
      <c r="C404" s="90" t="s">
        <v>165</v>
      </c>
      <c r="D404" s="90" t="s">
        <v>457</v>
      </c>
      <c r="E404" s="90" t="s">
        <v>92</v>
      </c>
      <c r="F404" s="90"/>
      <c r="G404" s="95">
        <v>39.36686</v>
      </c>
      <c r="H404" s="75"/>
      <c r="I404" s="41"/>
      <c r="J404" s="41"/>
      <c r="K404" s="41"/>
      <c r="L404" s="41"/>
      <c r="M404" s="41"/>
      <c r="N404" s="41"/>
      <c r="O404" s="41"/>
      <c r="P404" s="41"/>
      <c r="Q404" s="41"/>
      <c r="R404" s="41"/>
      <c r="S404" s="41"/>
      <c r="T404" s="41"/>
      <c r="U404" s="41"/>
      <c r="V404" s="41"/>
      <c r="W404" s="41"/>
      <c r="X404" s="73"/>
      <c r="Y404" s="58"/>
    </row>
    <row r="405" spans="1:25" ht="19.5" outlineLevel="6" thickBot="1">
      <c r="A405" s="105" t="s">
        <v>70</v>
      </c>
      <c r="B405" s="18">
        <v>951</v>
      </c>
      <c r="C405" s="14" t="s">
        <v>42</v>
      </c>
      <c r="D405" s="14" t="s">
        <v>243</v>
      </c>
      <c r="E405" s="14" t="s">
        <v>5</v>
      </c>
      <c r="F405" s="14"/>
      <c r="G405" s="15">
        <f>G406+G414</f>
        <v>8564.02894</v>
      </c>
      <c r="H405" s="75"/>
      <c r="I405" s="41"/>
      <c r="J405" s="41"/>
      <c r="K405" s="41"/>
      <c r="L405" s="41"/>
      <c r="M405" s="41"/>
      <c r="N405" s="41"/>
      <c r="O405" s="41"/>
      <c r="P405" s="41"/>
      <c r="Q405" s="41"/>
      <c r="R405" s="41"/>
      <c r="S405" s="41"/>
      <c r="T405" s="41"/>
      <c r="U405" s="41"/>
      <c r="V405" s="41"/>
      <c r="W405" s="41"/>
      <c r="X405" s="73"/>
      <c r="Y405" s="58"/>
    </row>
    <row r="406" spans="1:25" ht="19.5" outlineLevel="6" thickBot="1">
      <c r="A406" s="8" t="s">
        <v>168</v>
      </c>
      <c r="B406" s="19">
        <v>951</v>
      </c>
      <c r="C406" s="9" t="s">
        <v>75</v>
      </c>
      <c r="D406" s="9" t="s">
        <v>243</v>
      </c>
      <c r="E406" s="9" t="s">
        <v>5</v>
      </c>
      <c r="F406" s="9"/>
      <c r="G406" s="10">
        <f>G407</f>
        <v>972</v>
      </c>
      <c r="H406" s="29" t="e">
        <f>H407+#REF!</f>
        <v>#REF!</v>
      </c>
      <c r="I406" s="29" t="e">
        <f>I407+#REF!</f>
        <v>#REF!</v>
      </c>
      <c r="J406" s="29" t="e">
        <f>J407+#REF!</f>
        <v>#REF!</v>
      </c>
      <c r="K406" s="29" t="e">
        <f>K407+#REF!</f>
        <v>#REF!</v>
      </c>
      <c r="L406" s="29" t="e">
        <f>L407+#REF!</f>
        <v>#REF!</v>
      </c>
      <c r="M406" s="29" t="e">
        <f>M407+#REF!</f>
        <v>#REF!</v>
      </c>
      <c r="N406" s="29" t="e">
        <f>N407+#REF!</f>
        <v>#REF!</v>
      </c>
      <c r="O406" s="29" t="e">
        <f>O407+#REF!</f>
        <v>#REF!</v>
      </c>
      <c r="P406" s="29" t="e">
        <f>P407+#REF!</f>
        <v>#REF!</v>
      </c>
      <c r="Q406" s="29" t="e">
        <f>Q407+#REF!</f>
        <v>#REF!</v>
      </c>
      <c r="R406" s="29" t="e">
        <f>R407+#REF!</f>
        <v>#REF!</v>
      </c>
      <c r="S406" s="29" t="e">
        <f>S407+#REF!</f>
        <v>#REF!</v>
      </c>
      <c r="T406" s="29" t="e">
        <f>T407+#REF!</f>
        <v>#REF!</v>
      </c>
      <c r="U406" s="29" t="e">
        <f>U407+#REF!</f>
        <v>#REF!</v>
      </c>
      <c r="V406" s="29" t="e">
        <f>V407+#REF!</f>
        <v>#REF!</v>
      </c>
      <c r="W406" s="29" t="e">
        <f>W407+#REF!</f>
        <v>#REF!</v>
      </c>
      <c r="X406" s="71" t="e">
        <f>X407+#REF!</f>
        <v>#REF!</v>
      </c>
      <c r="Y406" s="58" t="e">
        <f>X406/G400*100</f>
        <v>#REF!</v>
      </c>
    </row>
    <row r="407" spans="1:25" ht="16.5" outlineLevel="6" thickBot="1">
      <c r="A407" s="97" t="s">
        <v>222</v>
      </c>
      <c r="B407" s="103">
        <v>951</v>
      </c>
      <c r="C407" s="88" t="s">
        <v>75</v>
      </c>
      <c r="D407" s="88" t="s">
        <v>282</v>
      </c>
      <c r="E407" s="88" t="s">
        <v>5</v>
      </c>
      <c r="F407" s="88"/>
      <c r="G407" s="16">
        <f>G408</f>
        <v>972</v>
      </c>
      <c r="H407" s="31">
        <f aca="true" t="shared" si="38" ref="H407:X407">H408</f>
        <v>0</v>
      </c>
      <c r="I407" s="31">
        <f t="shared" si="38"/>
        <v>0</v>
      </c>
      <c r="J407" s="31">
        <f t="shared" si="38"/>
        <v>0</v>
      </c>
      <c r="K407" s="31">
        <f t="shared" si="38"/>
        <v>0</v>
      </c>
      <c r="L407" s="31">
        <f t="shared" si="38"/>
        <v>0</v>
      </c>
      <c r="M407" s="31">
        <f t="shared" si="38"/>
        <v>0</v>
      </c>
      <c r="N407" s="31">
        <f t="shared" si="38"/>
        <v>0</v>
      </c>
      <c r="O407" s="31">
        <f t="shared" si="38"/>
        <v>0</v>
      </c>
      <c r="P407" s="31">
        <f t="shared" si="38"/>
        <v>0</v>
      </c>
      <c r="Q407" s="31">
        <f t="shared" si="38"/>
        <v>0</v>
      </c>
      <c r="R407" s="31">
        <f t="shared" si="38"/>
        <v>0</v>
      </c>
      <c r="S407" s="31">
        <f t="shared" si="38"/>
        <v>0</v>
      </c>
      <c r="T407" s="31">
        <f t="shared" si="38"/>
        <v>0</v>
      </c>
      <c r="U407" s="31">
        <f t="shared" si="38"/>
        <v>0</v>
      </c>
      <c r="V407" s="31">
        <f t="shared" si="38"/>
        <v>0</v>
      </c>
      <c r="W407" s="31">
        <f t="shared" si="38"/>
        <v>0</v>
      </c>
      <c r="X407" s="65">
        <f t="shared" si="38"/>
        <v>499.74378</v>
      </c>
      <c r="Y407" s="58">
        <f>X407/G401*100</f>
        <v>1269.4529865983723</v>
      </c>
    </row>
    <row r="408" spans="1:25" ht="30" customHeight="1" outlineLevel="6" thickBot="1">
      <c r="A408" s="110" t="s">
        <v>169</v>
      </c>
      <c r="B408" s="87">
        <v>951</v>
      </c>
      <c r="C408" s="88" t="s">
        <v>75</v>
      </c>
      <c r="D408" s="88" t="s">
        <v>458</v>
      </c>
      <c r="E408" s="88" t="s">
        <v>5</v>
      </c>
      <c r="F408" s="88"/>
      <c r="G408" s="16">
        <f>G410+G409+G412</f>
        <v>972</v>
      </c>
      <c r="H408" s="32">
        <f aca="true" t="shared" si="39" ref="H408:X408">H410</f>
        <v>0</v>
      </c>
      <c r="I408" s="32">
        <f t="shared" si="39"/>
        <v>0</v>
      </c>
      <c r="J408" s="32">
        <f t="shared" si="39"/>
        <v>0</v>
      </c>
      <c r="K408" s="32">
        <f t="shared" si="39"/>
        <v>0</v>
      </c>
      <c r="L408" s="32">
        <f t="shared" si="39"/>
        <v>0</v>
      </c>
      <c r="M408" s="32">
        <f t="shared" si="39"/>
        <v>0</v>
      </c>
      <c r="N408" s="32">
        <f t="shared" si="39"/>
        <v>0</v>
      </c>
      <c r="O408" s="32">
        <f t="shared" si="39"/>
        <v>0</v>
      </c>
      <c r="P408" s="32">
        <f t="shared" si="39"/>
        <v>0</v>
      </c>
      <c r="Q408" s="32">
        <f t="shared" si="39"/>
        <v>0</v>
      </c>
      <c r="R408" s="32">
        <f t="shared" si="39"/>
        <v>0</v>
      </c>
      <c r="S408" s="32">
        <f t="shared" si="39"/>
        <v>0</v>
      </c>
      <c r="T408" s="32">
        <f t="shared" si="39"/>
        <v>0</v>
      </c>
      <c r="U408" s="32">
        <f t="shared" si="39"/>
        <v>0</v>
      </c>
      <c r="V408" s="32">
        <f t="shared" si="39"/>
        <v>0</v>
      </c>
      <c r="W408" s="32">
        <f t="shared" si="39"/>
        <v>0</v>
      </c>
      <c r="X408" s="66">
        <f t="shared" si="39"/>
        <v>499.74378</v>
      </c>
      <c r="Y408" s="58">
        <f>X408/G402*100</f>
        <v>1269.4529865983723</v>
      </c>
    </row>
    <row r="409" spans="1:25" ht="19.5" customHeight="1" outlineLevel="6" thickBot="1">
      <c r="A409" s="5" t="s">
        <v>321</v>
      </c>
      <c r="B409" s="21">
        <v>951</v>
      </c>
      <c r="C409" s="6" t="s">
        <v>75</v>
      </c>
      <c r="D409" s="6" t="s">
        <v>458</v>
      </c>
      <c r="E409" s="6" t="s">
        <v>309</v>
      </c>
      <c r="F409" s="6"/>
      <c r="G409" s="7">
        <v>71</v>
      </c>
      <c r="H409" s="32"/>
      <c r="I409" s="32"/>
      <c r="J409" s="32"/>
      <c r="K409" s="32"/>
      <c r="L409" s="32"/>
      <c r="M409" s="32"/>
      <c r="N409" s="32"/>
      <c r="O409" s="32"/>
      <c r="P409" s="32"/>
      <c r="Q409" s="32"/>
      <c r="R409" s="32"/>
      <c r="S409" s="32"/>
      <c r="T409" s="32"/>
      <c r="U409" s="32"/>
      <c r="V409" s="32"/>
      <c r="W409" s="32"/>
      <c r="X409" s="66"/>
      <c r="Y409" s="58"/>
    </row>
    <row r="410" spans="1:25" ht="18.75" customHeight="1" outlineLevel="6" thickBot="1">
      <c r="A410" s="5" t="s">
        <v>96</v>
      </c>
      <c r="B410" s="21">
        <v>951</v>
      </c>
      <c r="C410" s="6" t="s">
        <v>75</v>
      </c>
      <c r="D410" s="6" t="s">
        <v>458</v>
      </c>
      <c r="E410" s="6" t="s">
        <v>91</v>
      </c>
      <c r="F410" s="6"/>
      <c r="G410" s="7">
        <f>G411</f>
        <v>831</v>
      </c>
      <c r="H410" s="34">
        <f aca="true" t="shared" si="40" ref="H410:X410">H411</f>
        <v>0</v>
      </c>
      <c r="I410" s="34">
        <f t="shared" si="40"/>
        <v>0</v>
      </c>
      <c r="J410" s="34">
        <f t="shared" si="40"/>
        <v>0</v>
      </c>
      <c r="K410" s="34">
        <f t="shared" si="40"/>
        <v>0</v>
      </c>
      <c r="L410" s="34">
        <f t="shared" si="40"/>
        <v>0</v>
      </c>
      <c r="M410" s="34">
        <f t="shared" si="40"/>
        <v>0</v>
      </c>
      <c r="N410" s="34">
        <f t="shared" si="40"/>
        <v>0</v>
      </c>
      <c r="O410" s="34">
        <f t="shared" si="40"/>
        <v>0</v>
      </c>
      <c r="P410" s="34">
        <f t="shared" si="40"/>
        <v>0</v>
      </c>
      <c r="Q410" s="34">
        <f t="shared" si="40"/>
        <v>0</v>
      </c>
      <c r="R410" s="34">
        <f t="shared" si="40"/>
        <v>0</v>
      </c>
      <c r="S410" s="34">
        <f t="shared" si="40"/>
        <v>0</v>
      </c>
      <c r="T410" s="34">
        <f t="shared" si="40"/>
        <v>0</v>
      </c>
      <c r="U410" s="34">
        <f t="shared" si="40"/>
        <v>0</v>
      </c>
      <c r="V410" s="34">
        <f t="shared" si="40"/>
        <v>0</v>
      </c>
      <c r="W410" s="34">
        <f t="shared" si="40"/>
        <v>0</v>
      </c>
      <c r="X410" s="67">
        <f t="shared" si="40"/>
        <v>499.74378</v>
      </c>
      <c r="Y410" s="58">
        <f>X410/G403*100</f>
        <v>1269.4529865983723</v>
      </c>
    </row>
    <row r="411" spans="1:25" ht="32.25" outlineLevel="6" thickBot="1">
      <c r="A411" s="85" t="s">
        <v>97</v>
      </c>
      <c r="B411" s="89">
        <v>951</v>
      </c>
      <c r="C411" s="90" t="s">
        <v>75</v>
      </c>
      <c r="D411" s="90" t="s">
        <v>458</v>
      </c>
      <c r="E411" s="90" t="s">
        <v>92</v>
      </c>
      <c r="F411" s="90"/>
      <c r="G411" s="95">
        <v>831</v>
      </c>
      <c r="H411" s="24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41"/>
      <c r="X411" s="64">
        <v>499.74378</v>
      </c>
      <c r="Y411" s="58">
        <f>X411/G404*100</f>
        <v>1269.4529865983723</v>
      </c>
    </row>
    <row r="412" spans="1:25" ht="19.5" outlineLevel="6" thickBot="1">
      <c r="A412" s="5" t="s">
        <v>325</v>
      </c>
      <c r="B412" s="21">
        <v>951</v>
      </c>
      <c r="C412" s="6" t="s">
        <v>75</v>
      </c>
      <c r="D412" s="6" t="s">
        <v>458</v>
      </c>
      <c r="E412" s="6" t="s">
        <v>328</v>
      </c>
      <c r="F412" s="6"/>
      <c r="G412" s="7">
        <f>G413</f>
        <v>70</v>
      </c>
      <c r="H412" s="75"/>
      <c r="I412" s="41"/>
      <c r="J412" s="41"/>
      <c r="K412" s="41"/>
      <c r="L412" s="41"/>
      <c r="M412" s="41"/>
      <c r="N412" s="41"/>
      <c r="O412" s="41"/>
      <c r="P412" s="41"/>
      <c r="Q412" s="41"/>
      <c r="R412" s="41"/>
      <c r="S412" s="41"/>
      <c r="T412" s="41"/>
      <c r="U412" s="41"/>
      <c r="V412" s="41"/>
      <c r="W412" s="41"/>
      <c r="X412" s="73"/>
      <c r="Y412" s="58"/>
    </row>
    <row r="413" spans="1:25" ht="48" outlineLevel="6" thickBot="1">
      <c r="A413" s="85" t="s">
        <v>326</v>
      </c>
      <c r="B413" s="89">
        <v>951</v>
      </c>
      <c r="C413" s="90" t="s">
        <v>75</v>
      </c>
      <c r="D413" s="90" t="s">
        <v>458</v>
      </c>
      <c r="E413" s="90" t="s">
        <v>328</v>
      </c>
      <c r="F413" s="90"/>
      <c r="G413" s="95">
        <v>70</v>
      </c>
      <c r="H413" s="75"/>
      <c r="I413" s="41"/>
      <c r="J413" s="41"/>
      <c r="K413" s="41"/>
      <c r="L413" s="41"/>
      <c r="M413" s="41"/>
      <c r="N413" s="41"/>
      <c r="O413" s="41"/>
      <c r="P413" s="41"/>
      <c r="Q413" s="41"/>
      <c r="R413" s="41"/>
      <c r="S413" s="41"/>
      <c r="T413" s="41"/>
      <c r="U413" s="41"/>
      <c r="V413" s="41"/>
      <c r="W413" s="41"/>
      <c r="X413" s="73"/>
      <c r="Y413" s="58"/>
    </row>
    <row r="414" spans="1:25" ht="19.5" outlineLevel="6" thickBot="1">
      <c r="A414" s="8" t="s">
        <v>383</v>
      </c>
      <c r="B414" s="19">
        <v>951</v>
      </c>
      <c r="C414" s="9" t="s">
        <v>385</v>
      </c>
      <c r="D414" s="9" t="s">
        <v>243</v>
      </c>
      <c r="E414" s="9" t="s">
        <v>5</v>
      </c>
      <c r="F414" s="9"/>
      <c r="G414" s="10">
        <f>G415</f>
        <v>7592.02894</v>
      </c>
      <c r="H414" s="75"/>
      <c r="I414" s="41"/>
      <c r="J414" s="41"/>
      <c r="K414" s="41"/>
      <c r="L414" s="41"/>
      <c r="M414" s="41"/>
      <c r="N414" s="41"/>
      <c r="O414" s="41"/>
      <c r="P414" s="41"/>
      <c r="Q414" s="41"/>
      <c r="R414" s="41"/>
      <c r="S414" s="41"/>
      <c r="T414" s="41"/>
      <c r="U414" s="41"/>
      <c r="V414" s="41"/>
      <c r="W414" s="41"/>
      <c r="X414" s="73"/>
      <c r="Y414" s="58"/>
    </row>
    <row r="415" spans="1:25" ht="19.5" outlineLevel="6" thickBot="1">
      <c r="A415" s="97" t="s">
        <v>384</v>
      </c>
      <c r="B415" s="103">
        <v>951</v>
      </c>
      <c r="C415" s="88" t="s">
        <v>385</v>
      </c>
      <c r="D415" s="88" t="s">
        <v>282</v>
      </c>
      <c r="E415" s="88" t="s">
        <v>5</v>
      </c>
      <c r="F415" s="88"/>
      <c r="G415" s="16">
        <f>G424+G416+G427+G421</f>
        <v>7592.02894</v>
      </c>
      <c r="H415" s="75"/>
      <c r="I415" s="41"/>
      <c r="J415" s="41"/>
      <c r="K415" s="41"/>
      <c r="L415" s="41"/>
      <c r="M415" s="41"/>
      <c r="N415" s="41"/>
      <c r="O415" s="41"/>
      <c r="P415" s="41"/>
      <c r="Q415" s="41"/>
      <c r="R415" s="41"/>
      <c r="S415" s="41"/>
      <c r="T415" s="41"/>
      <c r="U415" s="41"/>
      <c r="V415" s="41"/>
      <c r="W415" s="41"/>
      <c r="X415" s="73"/>
      <c r="Y415" s="58"/>
    </row>
    <row r="416" spans="1:25" ht="48" outlineLevel="6" thickBot="1">
      <c r="A416" s="110" t="s">
        <v>169</v>
      </c>
      <c r="B416" s="87">
        <v>951</v>
      </c>
      <c r="C416" s="88" t="s">
        <v>385</v>
      </c>
      <c r="D416" s="88" t="s">
        <v>458</v>
      </c>
      <c r="E416" s="88" t="s">
        <v>5</v>
      </c>
      <c r="F416" s="88"/>
      <c r="G416" s="16">
        <f>G417+G419</f>
        <v>1495.83637</v>
      </c>
      <c r="H416" s="75"/>
      <c r="I416" s="41"/>
      <c r="J416" s="41"/>
      <c r="K416" s="41"/>
      <c r="L416" s="41"/>
      <c r="M416" s="41"/>
      <c r="N416" s="41"/>
      <c r="O416" s="41"/>
      <c r="P416" s="41"/>
      <c r="Q416" s="41"/>
      <c r="R416" s="41"/>
      <c r="S416" s="41"/>
      <c r="T416" s="41"/>
      <c r="U416" s="41"/>
      <c r="V416" s="41"/>
      <c r="W416" s="41"/>
      <c r="X416" s="73"/>
      <c r="Y416" s="58"/>
    </row>
    <row r="417" spans="1:25" ht="32.25" outlineLevel="6" thickBot="1">
      <c r="A417" s="5" t="s">
        <v>96</v>
      </c>
      <c r="B417" s="21">
        <v>951</v>
      </c>
      <c r="C417" s="6" t="s">
        <v>385</v>
      </c>
      <c r="D417" s="6" t="s">
        <v>458</v>
      </c>
      <c r="E417" s="6" t="s">
        <v>91</v>
      </c>
      <c r="F417" s="6"/>
      <c r="G417" s="7">
        <f>G418</f>
        <v>790.83</v>
      </c>
      <c r="H417" s="75"/>
      <c r="I417" s="41"/>
      <c r="J417" s="41"/>
      <c r="K417" s="41"/>
      <c r="L417" s="41"/>
      <c r="M417" s="41"/>
      <c r="N417" s="41"/>
      <c r="O417" s="41"/>
      <c r="P417" s="41"/>
      <c r="Q417" s="41"/>
      <c r="R417" s="41"/>
      <c r="S417" s="41"/>
      <c r="T417" s="41"/>
      <c r="U417" s="41"/>
      <c r="V417" s="41"/>
      <c r="W417" s="41"/>
      <c r="X417" s="73"/>
      <c r="Y417" s="58"/>
    </row>
    <row r="418" spans="1:25" ht="32.25" outlineLevel="6" thickBot="1">
      <c r="A418" s="85" t="s">
        <v>97</v>
      </c>
      <c r="B418" s="89">
        <v>951</v>
      </c>
      <c r="C418" s="90" t="s">
        <v>385</v>
      </c>
      <c r="D418" s="90" t="s">
        <v>458</v>
      </c>
      <c r="E418" s="90" t="s">
        <v>92</v>
      </c>
      <c r="F418" s="90"/>
      <c r="G418" s="95">
        <v>790.83</v>
      </c>
      <c r="H418" s="75"/>
      <c r="I418" s="41"/>
      <c r="J418" s="41"/>
      <c r="K418" s="41"/>
      <c r="L418" s="41"/>
      <c r="M418" s="41"/>
      <c r="N418" s="41"/>
      <c r="O418" s="41"/>
      <c r="P418" s="41"/>
      <c r="Q418" s="41"/>
      <c r="R418" s="41"/>
      <c r="S418" s="41"/>
      <c r="T418" s="41"/>
      <c r="U418" s="41"/>
      <c r="V418" s="41"/>
      <c r="W418" s="41"/>
      <c r="X418" s="73"/>
      <c r="Y418" s="58"/>
    </row>
    <row r="419" spans="1:25" ht="19.5" outlineLevel="6" thickBot="1">
      <c r="A419" s="5" t="s">
        <v>325</v>
      </c>
      <c r="B419" s="21">
        <v>951</v>
      </c>
      <c r="C419" s="6" t="s">
        <v>385</v>
      </c>
      <c r="D419" s="6" t="s">
        <v>458</v>
      </c>
      <c r="E419" s="6" t="s">
        <v>327</v>
      </c>
      <c r="F419" s="6"/>
      <c r="G419" s="7">
        <f>G420</f>
        <v>705.00637</v>
      </c>
      <c r="H419" s="75"/>
      <c r="I419" s="41"/>
      <c r="J419" s="41"/>
      <c r="K419" s="41"/>
      <c r="L419" s="41"/>
      <c r="M419" s="41"/>
      <c r="N419" s="41"/>
      <c r="O419" s="41"/>
      <c r="P419" s="41"/>
      <c r="Q419" s="41"/>
      <c r="R419" s="41"/>
      <c r="S419" s="41"/>
      <c r="T419" s="41"/>
      <c r="U419" s="41"/>
      <c r="V419" s="41"/>
      <c r="W419" s="41"/>
      <c r="X419" s="73"/>
      <c r="Y419" s="58"/>
    </row>
    <row r="420" spans="1:25" ht="48" outlineLevel="6" thickBot="1">
      <c r="A420" s="85" t="s">
        <v>326</v>
      </c>
      <c r="B420" s="89">
        <v>951</v>
      </c>
      <c r="C420" s="90" t="s">
        <v>385</v>
      </c>
      <c r="D420" s="90" t="s">
        <v>458</v>
      </c>
      <c r="E420" s="90" t="s">
        <v>328</v>
      </c>
      <c r="F420" s="90"/>
      <c r="G420" s="95">
        <v>705.00637</v>
      </c>
      <c r="H420" s="75"/>
      <c r="I420" s="41"/>
      <c r="J420" s="41"/>
      <c r="K420" s="41"/>
      <c r="L420" s="41"/>
      <c r="M420" s="41"/>
      <c r="N420" s="41"/>
      <c r="O420" s="41"/>
      <c r="P420" s="41"/>
      <c r="Q420" s="41"/>
      <c r="R420" s="41"/>
      <c r="S420" s="41"/>
      <c r="T420" s="41"/>
      <c r="U420" s="41"/>
      <c r="V420" s="41"/>
      <c r="W420" s="41"/>
      <c r="X420" s="73"/>
      <c r="Y420" s="58"/>
    </row>
    <row r="421" spans="1:25" ht="32.25" outlineLevel="6" thickBot="1">
      <c r="A421" s="110" t="s">
        <v>459</v>
      </c>
      <c r="B421" s="87">
        <v>951</v>
      </c>
      <c r="C421" s="88" t="s">
        <v>385</v>
      </c>
      <c r="D421" s="88" t="s">
        <v>430</v>
      </c>
      <c r="E421" s="88" t="s">
        <v>5</v>
      </c>
      <c r="F421" s="88"/>
      <c r="G421" s="16">
        <f>G422</f>
        <v>3113.875</v>
      </c>
      <c r="H421" s="75"/>
      <c r="I421" s="41"/>
      <c r="J421" s="41"/>
      <c r="K421" s="41"/>
      <c r="L421" s="41"/>
      <c r="M421" s="41"/>
      <c r="N421" s="41"/>
      <c r="O421" s="41"/>
      <c r="P421" s="41"/>
      <c r="Q421" s="41"/>
      <c r="R421" s="41"/>
      <c r="S421" s="41"/>
      <c r="T421" s="41"/>
      <c r="U421" s="41"/>
      <c r="V421" s="41"/>
      <c r="W421" s="41"/>
      <c r="X421" s="73"/>
      <c r="Y421" s="58"/>
    </row>
    <row r="422" spans="1:25" ht="32.25" outlineLevel="6" thickBot="1">
      <c r="A422" s="5" t="s">
        <v>96</v>
      </c>
      <c r="B422" s="21">
        <v>951</v>
      </c>
      <c r="C422" s="6" t="s">
        <v>385</v>
      </c>
      <c r="D422" s="6" t="s">
        <v>430</v>
      </c>
      <c r="E422" s="6" t="s">
        <v>91</v>
      </c>
      <c r="F422" s="6"/>
      <c r="G422" s="7">
        <f>G423</f>
        <v>3113.875</v>
      </c>
      <c r="H422" s="75"/>
      <c r="I422" s="41"/>
      <c r="J422" s="41"/>
      <c r="K422" s="41"/>
      <c r="L422" s="41"/>
      <c r="M422" s="41"/>
      <c r="N422" s="41"/>
      <c r="O422" s="41"/>
      <c r="P422" s="41"/>
      <c r="Q422" s="41"/>
      <c r="R422" s="41"/>
      <c r="S422" s="41"/>
      <c r="T422" s="41"/>
      <c r="U422" s="41"/>
      <c r="V422" s="41"/>
      <c r="W422" s="41"/>
      <c r="X422" s="73"/>
      <c r="Y422" s="58"/>
    </row>
    <row r="423" spans="1:25" ht="32.25" outlineLevel="6" thickBot="1">
      <c r="A423" s="85" t="s">
        <v>97</v>
      </c>
      <c r="B423" s="89">
        <v>951</v>
      </c>
      <c r="C423" s="90" t="s">
        <v>385</v>
      </c>
      <c r="D423" s="90" t="s">
        <v>430</v>
      </c>
      <c r="E423" s="90" t="s">
        <v>92</v>
      </c>
      <c r="F423" s="90"/>
      <c r="G423" s="95">
        <v>3113.875</v>
      </c>
      <c r="H423" s="75"/>
      <c r="I423" s="41"/>
      <c r="J423" s="41"/>
      <c r="K423" s="41"/>
      <c r="L423" s="41"/>
      <c r="M423" s="41"/>
      <c r="N423" s="41"/>
      <c r="O423" s="41"/>
      <c r="P423" s="41"/>
      <c r="Q423" s="41"/>
      <c r="R423" s="41"/>
      <c r="S423" s="41"/>
      <c r="T423" s="41"/>
      <c r="U423" s="41"/>
      <c r="V423" s="41"/>
      <c r="W423" s="41"/>
      <c r="X423" s="73"/>
      <c r="Y423" s="58"/>
    </row>
    <row r="424" spans="1:25" ht="33" customHeight="1" outlineLevel="6" thickBot="1">
      <c r="A424" s="110" t="s">
        <v>461</v>
      </c>
      <c r="B424" s="87">
        <v>951</v>
      </c>
      <c r="C424" s="88" t="s">
        <v>385</v>
      </c>
      <c r="D424" s="88" t="s">
        <v>460</v>
      </c>
      <c r="E424" s="88" t="s">
        <v>5</v>
      </c>
      <c r="F424" s="88"/>
      <c r="G424" s="16">
        <f>G425</f>
        <v>2000</v>
      </c>
      <c r="H424" s="75"/>
      <c r="I424" s="41"/>
      <c r="J424" s="41"/>
      <c r="K424" s="41"/>
      <c r="L424" s="41"/>
      <c r="M424" s="41"/>
      <c r="N424" s="41"/>
      <c r="O424" s="41"/>
      <c r="P424" s="41"/>
      <c r="Q424" s="41"/>
      <c r="R424" s="41"/>
      <c r="S424" s="41"/>
      <c r="T424" s="41"/>
      <c r="U424" s="41"/>
      <c r="V424" s="41"/>
      <c r="W424" s="41"/>
      <c r="X424" s="73"/>
      <c r="Y424" s="58"/>
    </row>
    <row r="425" spans="1:25" ht="19.5" outlineLevel="6" thickBot="1">
      <c r="A425" s="5" t="s">
        <v>325</v>
      </c>
      <c r="B425" s="21">
        <v>951</v>
      </c>
      <c r="C425" s="6" t="s">
        <v>385</v>
      </c>
      <c r="D425" s="6" t="s">
        <v>460</v>
      </c>
      <c r="E425" s="6" t="s">
        <v>327</v>
      </c>
      <c r="F425" s="6"/>
      <c r="G425" s="7">
        <f>G426</f>
        <v>2000</v>
      </c>
      <c r="H425" s="75"/>
      <c r="I425" s="41"/>
      <c r="J425" s="41"/>
      <c r="K425" s="41"/>
      <c r="L425" s="41"/>
      <c r="M425" s="41"/>
      <c r="N425" s="41"/>
      <c r="O425" s="41"/>
      <c r="P425" s="41"/>
      <c r="Q425" s="41"/>
      <c r="R425" s="41"/>
      <c r="S425" s="41"/>
      <c r="T425" s="41"/>
      <c r="U425" s="41"/>
      <c r="V425" s="41"/>
      <c r="W425" s="41"/>
      <c r="X425" s="73"/>
      <c r="Y425" s="58"/>
    </row>
    <row r="426" spans="1:25" ht="38.25" customHeight="1" outlineLevel="6" thickBot="1">
      <c r="A426" s="85" t="s">
        <v>326</v>
      </c>
      <c r="B426" s="89">
        <v>951</v>
      </c>
      <c r="C426" s="90" t="s">
        <v>385</v>
      </c>
      <c r="D426" s="90" t="s">
        <v>460</v>
      </c>
      <c r="E426" s="90" t="s">
        <v>328</v>
      </c>
      <c r="F426" s="90"/>
      <c r="G426" s="95">
        <v>2000</v>
      </c>
      <c r="H426" s="75"/>
      <c r="I426" s="41"/>
      <c r="J426" s="41"/>
      <c r="K426" s="41"/>
      <c r="L426" s="41"/>
      <c r="M426" s="41"/>
      <c r="N426" s="41"/>
      <c r="O426" s="41"/>
      <c r="P426" s="41"/>
      <c r="Q426" s="41"/>
      <c r="R426" s="41"/>
      <c r="S426" s="41"/>
      <c r="T426" s="41"/>
      <c r="U426" s="41"/>
      <c r="V426" s="41"/>
      <c r="W426" s="41"/>
      <c r="X426" s="73"/>
      <c r="Y426" s="58"/>
    </row>
    <row r="427" spans="1:25" ht="38.25" customHeight="1" outlineLevel="6" thickBot="1">
      <c r="A427" s="110" t="s">
        <v>400</v>
      </c>
      <c r="B427" s="87">
        <v>951</v>
      </c>
      <c r="C427" s="88" t="s">
        <v>385</v>
      </c>
      <c r="D427" s="88" t="s">
        <v>462</v>
      </c>
      <c r="E427" s="88" t="s">
        <v>5</v>
      </c>
      <c r="F427" s="88"/>
      <c r="G427" s="16">
        <f>G428</f>
        <v>982.31757</v>
      </c>
      <c r="H427" s="75"/>
      <c r="I427" s="41"/>
      <c r="J427" s="41"/>
      <c r="K427" s="41"/>
      <c r="L427" s="41"/>
      <c r="M427" s="41"/>
      <c r="N427" s="41"/>
      <c r="O427" s="41"/>
      <c r="P427" s="41"/>
      <c r="Q427" s="41"/>
      <c r="R427" s="41"/>
      <c r="S427" s="41"/>
      <c r="T427" s="41"/>
      <c r="U427" s="41"/>
      <c r="V427" s="41"/>
      <c r="W427" s="41"/>
      <c r="X427" s="73"/>
      <c r="Y427" s="58"/>
    </row>
    <row r="428" spans="1:25" ht="24.75" customHeight="1" outlineLevel="6" thickBot="1">
      <c r="A428" s="5" t="s">
        <v>325</v>
      </c>
      <c r="B428" s="21">
        <v>951</v>
      </c>
      <c r="C428" s="6" t="s">
        <v>385</v>
      </c>
      <c r="D428" s="6" t="s">
        <v>462</v>
      </c>
      <c r="E428" s="6" t="s">
        <v>328</v>
      </c>
      <c r="F428" s="6"/>
      <c r="G428" s="7">
        <f>G429</f>
        <v>982.31757</v>
      </c>
      <c r="H428" s="75"/>
      <c r="I428" s="41"/>
      <c r="J428" s="41"/>
      <c r="K428" s="41"/>
      <c r="L428" s="41"/>
      <c r="M428" s="41"/>
      <c r="N428" s="41"/>
      <c r="O428" s="41"/>
      <c r="P428" s="41"/>
      <c r="Q428" s="41"/>
      <c r="R428" s="41"/>
      <c r="S428" s="41"/>
      <c r="T428" s="41"/>
      <c r="U428" s="41"/>
      <c r="V428" s="41"/>
      <c r="W428" s="41"/>
      <c r="X428" s="73"/>
      <c r="Y428" s="58"/>
    </row>
    <row r="429" spans="1:25" ht="38.25" customHeight="1" outlineLevel="6" thickBot="1">
      <c r="A429" s="85" t="s">
        <v>326</v>
      </c>
      <c r="B429" s="89">
        <v>951</v>
      </c>
      <c r="C429" s="90" t="s">
        <v>385</v>
      </c>
      <c r="D429" s="90" t="s">
        <v>462</v>
      </c>
      <c r="E429" s="90" t="s">
        <v>328</v>
      </c>
      <c r="F429" s="90"/>
      <c r="G429" s="95">
        <v>982.31757</v>
      </c>
      <c r="H429" s="75"/>
      <c r="I429" s="41"/>
      <c r="J429" s="41"/>
      <c r="K429" s="41"/>
      <c r="L429" s="41"/>
      <c r="M429" s="41"/>
      <c r="N429" s="41"/>
      <c r="O429" s="41"/>
      <c r="P429" s="41"/>
      <c r="Q429" s="41"/>
      <c r="R429" s="41"/>
      <c r="S429" s="41"/>
      <c r="T429" s="41"/>
      <c r="U429" s="41"/>
      <c r="V429" s="41"/>
      <c r="W429" s="41"/>
      <c r="X429" s="73"/>
      <c r="Y429" s="58"/>
    </row>
    <row r="430" spans="1:25" ht="24.75" customHeight="1" outlineLevel="6" thickBot="1">
      <c r="A430" s="105" t="s">
        <v>69</v>
      </c>
      <c r="B430" s="18">
        <v>951</v>
      </c>
      <c r="C430" s="14" t="s">
        <v>68</v>
      </c>
      <c r="D430" s="14" t="s">
        <v>243</v>
      </c>
      <c r="E430" s="14" t="s">
        <v>5</v>
      </c>
      <c r="F430" s="14"/>
      <c r="G430" s="15">
        <f aca="true" t="shared" si="41" ref="G430:G435">G431</f>
        <v>2880</v>
      </c>
      <c r="H430" s="75"/>
      <c r="I430" s="41"/>
      <c r="J430" s="41"/>
      <c r="K430" s="41"/>
      <c r="L430" s="41"/>
      <c r="M430" s="41"/>
      <c r="N430" s="41"/>
      <c r="O430" s="41"/>
      <c r="P430" s="41"/>
      <c r="Q430" s="41"/>
      <c r="R430" s="41"/>
      <c r="S430" s="41"/>
      <c r="T430" s="41"/>
      <c r="U430" s="41"/>
      <c r="V430" s="41"/>
      <c r="W430" s="41"/>
      <c r="X430" s="73"/>
      <c r="Y430" s="58"/>
    </row>
    <row r="431" spans="1:25" ht="32.25" outlineLevel="6" thickBot="1">
      <c r="A431" s="122" t="s">
        <v>41</v>
      </c>
      <c r="B431" s="18">
        <v>951</v>
      </c>
      <c r="C431" s="123" t="s">
        <v>77</v>
      </c>
      <c r="D431" s="123" t="s">
        <v>243</v>
      </c>
      <c r="E431" s="123" t="s">
        <v>5</v>
      </c>
      <c r="F431" s="123"/>
      <c r="G431" s="124">
        <f t="shared" si="41"/>
        <v>2880</v>
      </c>
      <c r="H431" s="31">
        <f aca="true" t="shared" si="42" ref="H431:X431">H432</f>
        <v>0</v>
      </c>
      <c r="I431" s="31">
        <f t="shared" si="42"/>
        <v>0</v>
      </c>
      <c r="J431" s="31">
        <f t="shared" si="42"/>
        <v>0</v>
      </c>
      <c r="K431" s="31">
        <f t="shared" si="42"/>
        <v>0</v>
      </c>
      <c r="L431" s="31">
        <f t="shared" si="42"/>
        <v>0</v>
      </c>
      <c r="M431" s="31">
        <f t="shared" si="42"/>
        <v>0</v>
      </c>
      <c r="N431" s="31">
        <f t="shared" si="42"/>
        <v>0</v>
      </c>
      <c r="O431" s="31">
        <f t="shared" si="42"/>
        <v>0</v>
      </c>
      <c r="P431" s="31">
        <f t="shared" si="42"/>
        <v>0</v>
      </c>
      <c r="Q431" s="31">
        <f t="shared" si="42"/>
        <v>0</v>
      </c>
      <c r="R431" s="31">
        <f t="shared" si="42"/>
        <v>0</v>
      </c>
      <c r="S431" s="31">
        <f t="shared" si="42"/>
        <v>0</v>
      </c>
      <c r="T431" s="31">
        <f t="shared" si="42"/>
        <v>0</v>
      </c>
      <c r="U431" s="31">
        <f t="shared" si="42"/>
        <v>0</v>
      </c>
      <c r="V431" s="31">
        <f t="shared" si="42"/>
        <v>0</v>
      </c>
      <c r="W431" s="31">
        <f t="shared" si="42"/>
        <v>0</v>
      </c>
      <c r="X431" s="31">
        <f t="shared" si="42"/>
        <v>0</v>
      </c>
      <c r="Y431" s="58">
        <f>X431/G411*100</f>
        <v>0</v>
      </c>
    </row>
    <row r="432" spans="1:25" ht="32.25" outlineLevel="6" thickBot="1">
      <c r="A432" s="108" t="s">
        <v>131</v>
      </c>
      <c r="B432" s="19">
        <v>951</v>
      </c>
      <c r="C432" s="11" t="s">
        <v>77</v>
      </c>
      <c r="D432" s="11" t="s">
        <v>244</v>
      </c>
      <c r="E432" s="11" t="s">
        <v>5</v>
      </c>
      <c r="F432" s="11"/>
      <c r="G432" s="12">
        <f t="shared" si="41"/>
        <v>2880</v>
      </c>
      <c r="H432" s="75"/>
      <c r="I432" s="41"/>
      <c r="J432" s="41"/>
      <c r="K432" s="41"/>
      <c r="L432" s="41"/>
      <c r="M432" s="41"/>
      <c r="N432" s="41"/>
      <c r="O432" s="41"/>
      <c r="P432" s="41"/>
      <c r="Q432" s="41"/>
      <c r="R432" s="41"/>
      <c r="S432" s="41"/>
      <c r="T432" s="41"/>
      <c r="U432" s="41"/>
      <c r="V432" s="41"/>
      <c r="W432" s="41"/>
      <c r="X432" s="73">
        <v>0</v>
      </c>
      <c r="Y432" s="58" t="e">
        <f>X432/#REF!*100</f>
        <v>#REF!</v>
      </c>
    </row>
    <row r="433" spans="1:25" ht="32.25" outlineLevel="6" thickBot="1">
      <c r="A433" s="108" t="s">
        <v>132</v>
      </c>
      <c r="B433" s="19">
        <v>951</v>
      </c>
      <c r="C433" s="9" t="s">
        <v>77</v>
      </c>
      <c r="D433" s="9" t="s">
        <v>245</v>
      </c>
      <c r="E433" s="9" t="s">
        <v>5</v>
      </c>
      <c r="F433" s="9"/>
      <c r="G433" s="10">
        <f t="shared" si="41"/>
        <v>2880</v>
      </c>
      <c r="H433" s="75"/>
      <c r="I433" s="41"/>
      <c r="J433" s="41"/>
      <c r="K433" s="41"/>
      <c r="L433" s="41"/>
      <c r="M433" s="41"/>
      <c r="N433" s="41"/>
      <c r="O433" s="41"/>
      <c r="P433" s="41"/>
      <c r="Q433" s="41"/>
      <c r="R433" s="41"/>
      <c r="S433" s="41"/>
      <c r="T433" s="41"/>
      <c r="U433" s="41"/>
      <c r="V433" s="41"/>
      <c r="W433" s="41"/>
      <c r="X433" s="73"/>
      <c r="Y433" s="58"/>
    </row>
    <row r="434" spans="1:25" ht="35.25" customHeight="1" outlineLevel="6" thickBot="1">
      <c r="A434" s="110" t="s">
        <v>170</v>
      </c>
      <c r="B434" s="87">
        <v>951</v>
      </c>
      <c r="C434" s="88" t="s">
        <v>77</v>
      </c>
      <c r="D434" s="88" t="s">
        <v>463</v>
      </c>
      <c r="E434" s="88" t="s">
        <v>5</v>
      </c>
      <c r="F434" s="88"/>
      <c r="G434" s="16">
        <f t="shared" si="41"/>
        <v>2880</v>
      </c>
      <c r="H434" s="29" t="e">
        <f>H435+#REF!</f>
        <v>#REF!</v>
      </c>
      <c r="I434" s="29" t="e">
        <f>I435+#REF!</f>
        <v>#REF!</v>
      </c>
      <c r="J434" s="29" t="e">
        <f>J435+#REF!</f>
        <v>#REF!</v>
      </c>
      <c r="K434" s="29" t="e">
        <f>K435+#REF!</f>
        <v>#REF!</v>
      </c>
      <c r="L434" s="29" t="e">
        <f>L435+#REF!</f>
        <v>#REF!</v>
      </c>
      <c r="M434" s="29" t="e">
        <f>M435+#REF!</f>
        <v>#REF!</v>
      </c>
      <c r="N434" s="29" t="e">
        <f>N435+#REF!</f>
        <v>#REF!</v>
      </c>
      <c r="O434" s="29" t="e">
        <f>O435+#REF!</f>
        <v>#REF!</v>
      </c>
      <c r="P434" s="29" t="e">
        <f>P435+#REF!</f>
        <v>#REF!</v>
      </c>
      <c r="Q434" s="29" t="e">
        <f>Q435+#REF!</f>
        <v>#REF!</v>
      </c>
      <c r="R434" s="29" t="e">
        <f>R435+#REF!</f>
        <v>#REF!</v>
      </c>
      <c r="S434" s="29" t="e">
        <f>S435+#REF!</f>
        <v>#REF!</v>
      </c>
      <c r="T434" s="29" t="e">
        <f>T435+#REF!</f>
        <v>#REF!</v>
      </c>
      <c r="U434" s="29" t="e">
        <f>U435+#REF!</f>
        <v>#REF!</v>
      </c>
      <c r="V434" s="29" t="e">
        <f>V435+#REF!</f>
        <v>#REF!</v>
      </c>
      <c r="W434" s="29" t="e">
        <f>W435+#REF!</f>
        <v>#REF!</v>
      </c>
      <c r="X434" s="71" t="e">
        <f>X435+#REF!</f>
        <v>#REF!</v>
      </c>
      <c r="Y434" s="58" t="e">
        <f>X434/#REF!*100</f>
        <v>#REF!</v>
      </c>
    </row>
    <row r="435" spans="1:25" ht="16.5" outlineLevel="6" thickBot="1">
      <c r="A435" s="5" t="s">
        <v>116</v>
      </c>
      <c r="B435" s="21">
        <v>951</v>
      </c>
      <c r="C435" s="6" t="s">
        <v>77</v>
      </c>
      <c r="D435" s="6" t="s">
        <v>463</v>
      </c>
      <c r="E435" s="6" t="s">
        <v>115</v>
      </c>
      <c r="F435" s="6"/>
      <c r="G435" s="7">
        <f t="shared" si="41"/>
        <v>2880</v>
      </c>
      <c r="H435" s="31" t="e">
        <f aca="true" t="shared" si="43" ref="H435:X435">H436</f>
        <v>#REF!</v>
      </c>
      <c r="I435" s="31" t="e">
        <f t="shared" si="43"/>
        <v>#REF!</v>
      </c>
      <c r="J435" s="31" t="e">
        <f t="shared" si="43"/>
        <v>#REF!</v>
      </c>
      <c r="K435" s="31" t="e">
        <f t="shared" si="43"/>
        <v>#REF!</v>
      </c>
      <c r="L435" s="31" t="e">
        <f t="shared" si="43"/>
        <v>#REF!</v>
      </c>
      <c r="M435" s="31" t="e">
        <f t="shared" si="43"/>
        <v>#REF!</v>
      </c>
      <c r="N435" s="31" t="e">
        <f t="shared" si="43"/>
        <v>#REF!</v>
      </c>
      <c r="O435" s="31" t="e">
        <f t="shared" si="43"/>
        <v>#REF!</v>
      </c>
      <c r="P435" s="31" t="e">
        <f t="shared" si="43"/>
        <v>#REF!</v>
      </c>
      <c r="Q435" s="31" t="e">
        <f t="shared" si="43"/>
        <v>#REF!</v>
      </c>
      <c r="R435" s="31" t="e">
        <f t="shared" si="43"/>
        <v>#REF!</v>
      </c>
      <c r="S435" s="31" t="e">
        <f t="shared" si="43"/>
        <v>#REF!</v>
      </c>
      <c r="T435" s="31" t="e">
        <f t="shared" si="43"/>
        <v>#REF!</v>
      </c>
      <c r="U435" s="31" t="e">
        <f t="shared" si="43"/>
        <v>#REF!</v>
      </c>
      <c r="V435" s="31" t="e">
        <f t="shared" si="43"/>
        <v>#REF!</v>
      </c>
      <c r="W435" s="31" t="e">
        <f t="shared" si="43"/>
        <v>#REF!</v>
      </c>
      <c r="X435" s="68" t="e">
        <f t="shared" si="43"/>
        <v>#REF!</v>
      </c>
      <c r="Y435" s="58" t="e">
        <f>X435/#REF!*100</f>
        <v>#REF!</v>
      </c>
    </row>
    <row r="436" spans="1:25" ht="19.5" customHeight="1" outlineLevel="6" thickBot="1">
      <c r="A436" s="96" t="s">
        <v>196</v>
      </c>
      <c r="B436" s="89">
        <v>951</v>
      </c>
      <c r="C436" s="90" t="s">
        <v>77</v>
      </c>
      <c r="D436" s="90" t="s">
        <v>463</v>
      </c>
      <c r="E436" s="90" t="s">
        <v>85</v>
      </c>
      <c r="F436" s="90"/>
      <c r="G436" s="95">
        <v>2880</v>
      </c>
      <c r="H436" s="32" t="e">
        <f>#REF!</f>
        <v>#REF!</v>
      </c>
      <c r="I436" s="32" t="e">
        <f>#REF!</f>
        <v>#REF!</v>
      </c>
      <c r="J436" s="32" t="e">
        <f>#REF!</f>
        <v>#REF!</v>
      </c>
      <c r="K436" s="32" t="e">
        <f>#REF!</f>
        <v>#REF!</v>
      </c>
      <c r="L436" s="32" t="e">
        <f>#REF!</f>
        <v>#REF!</v>
      </c>
      <c r="M436" s="32" t="e">
        <f>#REF!</f>
        <v>#REF!</v>
      </c>
      <c r="N436" s="32" t="e">
        <f>#REF!</f>
        <v>#REF!</v>
      </c>
      <c r="O436" s="32" t="e">
        <f>#REF!</f>
        <v>#REF!</v>
      </c>
      <c r="P436" s="32" t="e">
        <f>#REF!</f>
        <v>#REF!</v>
      </c>
      <c r="Q436" s="32" t="e">
        <f>#REF!</f>
        <v>#REF!</v>
      </c>
      <c r="R436" s="32" t="e">
        <f>#REF!</f>
        <v>#REF!</v>
      </c>
      <c r="S436" s="32" t="e">
        <f>#REF!</f>
        <v>#REF!</v>
      </c>
      <c r="T436" s="32" t="e">
        <f>#REF!</f>
        <v>#REF!</v>
      </c>
      <c r="U436" s="32" t="e">
        <f>#REF!</f>
        <v>#REF!</v>
      </c>
      <c r="V436" s="32" t="e">
        <f>#REF!</f>
        <v>#REF!</v>
      </c>
      <c r="W436" s="32" t="e">
        <f>#REF!</f>
        <v>#REF!</v>
      </c>
      <c r="X436" s="69" t="e">
        <f>#REF!</f>
        <v>#REF!</v>
      </c>
      <c r="Y436" s="58" t="e">
        <f>X436/G426*100</f>
        <v>#REF!</v>
      </c>
    </row>
    <row r="437" spans="1:25" ht="32.25" outlineLevel="6" thickBot="1">
      <c r="A437" s="105" t="s">
        <v>76</v>
      </c>
      <c r="B437" s="18">
        <v>951</v>
      </c>
      <c r="C437" s="14" t="s">
        <v>65</v>
      </c>
      <c r="D437" s="14" t="s">
        <v>243</v>
      </c>
      <c r="E437" s="14" t="s">
        <v>5</v>
      </c>
      <c r="F437" s="14"/>
      <c r="G437" s="15">
        <f>G438</f>
        <v>100</v>
      </c>
      <c r="H437" s="25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42"/>
      <c r="X437" s="64">
        <v>48.715</v>
      </c>
      <c r="Y437" s="58" t="e">
        <f>X437/#REF!*100</f>
        <v>#REF!</v>
      </c>
    </row>
    <row r="438" spans="1:25" ht="16.5" outlineLevel="6" thickBot="1">
      <c r="A438" s="8" t="s">
        <v>171</v>
      </c>
      <c r="B438" s="19">
        <v>951</v>
      </c>
      <c r="C438" s="9" t="s">
        <v>66</v>
      </c>
      <c r="D438" s="9" t="s">
        <v>243</v>
      </c>
      <c r="E438" s="9" t="s">
        <v>5</v>
      </c>
      <c r="F438" s="9"/>
      <c r="G438" s="10">
        <f>G439</f>
        <v>100</v>
      </c>
      <c r="H438" s="98"/>
      <c r="I438" s="42"/>
      <c r="J438" s="42"/>
      <c r="K438" s="42"/>
      <c r="L438" s="42"/>
      <c r="M438" s="42"/>
      <c r="N438" s="42"/>
      <c r="O438" s="42"/>
      <c r="P438" s="42"/>
      <c r="Q438" s="42"/>
      <c r="R438" s="42"/>
      <c r="S438" s="42"/>
      <c r="T438" s="42"/>
      <c r="U438" s="42"/>
      <c r="V438" s="42"/>
      <c r="W438" s="42"/>
      <c r="X438" s="73"/>
      <c r="Y438" s="58"/>
    </row>
    <row r="439" spans="1:25" ht="32.25" outlineLevel="6" thickBot="1">
      <c r="A439" s="108" t="s">
        <v>131</v>
      </c>
      <c r="B439" s="19">
        <v>951</v>
      </c>
      <c r="C439" s="9" t="s">
        <v>66</v>
      </c>
      <c r="D439" s="9" t="s">
        <v>244</v>
      </c>
      <c r="E439" s="9" t="s">
        <v>5</v>
      </c>
      <c r="F439" s="9"/>
      <c r="G439" s="10">
        <f>G440</f>
        <v>100</v>
      </c>
      <c r="H439" s="29">
        <f aca="true" t="shared" si="44" ref="H439:X442">H440</f>
        <v>0</v>
      </c>
      <c r="I439" s="29">
        <f t="shared" si="44"/>
        <v>0</v>
      </c>
      <c r="J439" s="29">
        <f t="shared" si="44"/>
        <v>0</v>
      </c>
      <c r="K439" s="29">
        <f t="shared" si="44"/>
        <v>0</v>
      </c>
      <c r="L439" s="29">
        <f t="shared" si="44"/>
        <v>0</v>
      </c>
      <c r="M439" s="29">
        <f t="shared" si="44"/>
        <v>0</v>
      </c>
      <c r="N439" s="29">
        <f t="shared" si="44"/>
        <v>0</v>
      </c>
      <c r="O439" s="29">
        <f t="shared" si="44"/>
        <v>0</v>
      </c>
      <c r="P439" s="29">
        <f t="shared" si="44"/>
        <v>0</v>
      </c>
      <c r="Q439" s="29">
        <f t="shared" si="44"/>
        <v>0</v>
      </c>
      <c r="R439" s="29">
        <f t="shared" si="44"/>
        <v>0</v>
      </c>
      <c r="S439" s="29">
        <f t="shared" si="44"/>
        <v>0</v>
      </c>
      <c r="T439" s="29">
        <f t="shared" si="44"/>
        <v>0</v>
      </c>
      <c r="U439" s="29">
        <f t="shared" si="44"/>
        <v>0</v>
      </c>
      <c r="V439" s="29">
        <f t="shared" si="44"/>
        <v>0</v>
      </c>
      <c r="W439" s="29">
        <f t="shared" si="44"/>
        <v>0</v>
      </c>
      <c r="X439" s="71">
        <f t="shared" si="44"/>
        <v>0</v>
      </c>
      <c r="Y439" s="58" t="e">
        <f>X439/#REF!*100</f>
        <v>#REF!</v>
      </c>
    </row>
    <row r="440" spans="1:25" ht="32.25" outlineLevel="6" thickBot="1">
      <c r="A440" s="108" t="s">
        <v>132</v>
      </c>
      <c r="B440" s="19">
        <v>951</v>
      </c>
      <c r="C440" s="11" t="s">
        <v>66</v>
      </c>
      <c r="D440" s="11" t="s">
        <v>245</v>
      </c>
      <c r="E440" s="11" t="s">
        <v>5</v>
      </c>
      <c r="F440" s="11"/>
      <c r="G440" s="12">
        <f>G441</f>
        <v>100</v>
      </c>
      <c r="H440" s="31">
        <f t="shared" si="44"/>
        <v>0</v>
      </c>
      <c r="I440" s="31">
        <f t="shared" si="44"/>
        <v>0</v>
      </c>
      <c r="J440" s="31">
        <f t="shared" si="44"/>
        <v>0</v>
      </c>
      <c r="K440" s="31">
        <f t="shared" si="44"/>
        <v>0</v>
      </c>
      <c r="L440" s="31">
        <f t="shared" si="44"/>
        <v>0</v>
      </c>
      <c r="M440" s="31">
        <f t="shared" si="44"/>
        <v>0</v>
      </c>
      <c r="N440" s="31">
        <f t="shared" si="44"/>
        <v>0</v>
      </c>
      <c r="O440" s="31">
        <f t="shared" si="44"/>
        <v>0</v>
      </c>
      <c r="P440" s="31">
        <f t="shared" si="44"/>
        <v>0</v>
      </c>
      <c r="Q440" s="31">
        <f t="shared" si="44"/>
        <v>0</v>
      </c>
      <c r="R440" s="31">
        <f t="shared" si="44"/>
        <v>0</v>
      </c>
      <c r="S440" s="31">
        <f t="shared" si="44"/>
        <v>0</v>
      </c>
      <c r="T440" s="31">
        <f t="shared" si="44"/>
        <v>0</v>
      </c>
      <c r="U440" s="31">
        <f t="shared" si="44"/>
        <v>0</v>
      </c>
      <c r="V440" s="31">
        <f t="shared" si="44"/>
        <v>0</v>
      </c>
      <c r="W440" s="31">
        <f t="shared" si="44"/>
        <v>0</v>
      </c>
      <c r="X440" s="65">
        <f t="shared" si="44"/>
        <v>0</v>
      </c>
      <c r="Y440" s="58" t="e">
        <f>X440/#REF!*100</f>
        <v>#REF!</v>
      </c>
    </row>
    <row r="441" spans="1:25" ht="32.25" outlineLevel="6" thickBot="1">
      <c r="A441" s="91" t="s">
        <v>172</v>
      </c>
      <c r="B441" s="87">
        <v>951</v>
      </c>
      <c r="C441" s="88" t="s">
        <v>66</v>
      </c>
      <c r="D441" s="88" t="s">
        <v>283</v>
      </c>
      <c r="E441" s="88" t="s">
        <v>5</v>
      </c>
      <c r="F441" s="88"/>
      <c r="G441" s="16">
        <f>G442</f>
        <v>100</v>
      </c>
      <c r="H441" s="32">
        <f t="shared" si="44"/>
        <v>0</v>
      </c>
      <c r="I441" s="32">
        <f t="shared" si="44"/>
        <v>0</v>
      </c>
      <c r="J441" s="32">
        <f t="shared" si="44"/>
        <v>0</v>
      </c>
      <c r="K441" s="32">
        <f t="shared" si="44"/>
        <v>0</v>
      </c>
      <c r="L441" s="32">
        <f t="shared" si="44"/>
        <v>0</v>
      </c>
      <c r="M441" s="32">
        <f t="shared" si="44"/>
        <v>0</v>
      </c>
      <c r="N441" s="32">
        <f t="shared" si="44"/>
        <v>0</v>
      </c>
      <c r="O441" s="32">
        <f t="shared" si="44"/>
        <v>0</v>
      </c>
      <c r="P441" s="32">
        <f t="shared" si="44"/>
        <v>0</v>
      </c>
      <c r="Q441" s="32">
        <f t="shared" si="44"/>
        <v>0</v>
      </c>
      <c r="R441" s="32">
        <f t="shared" si="44"/>
        <v>0</v>
      </c>
      <c r="S441" s="32">
        <f t="shared" si="44"/>
        <v>0</v>
      </c>
      <c r="T441" s="32">
        <f t="shared" si="44"/>
        <v>0</v>
      </c>
      <c r="U441" s="32">
        <f t="shared" si="44"/>
        <v>0</v>
      </c>
      <c r="V441" s="32">
        <f t="shared" si="44"/>
        <v>0</v>
      </c>
      <c r="W441" s="32">
        <f t="shared" si="44"/>
        <v>0</v>
      </c>
      <c r="X441" s="66">
        <f t="shared" si="44"/>
        <v>0</v>
      </c>
      <c r="Y441" s="58" t="e">
        <f>X441/#REF!*100</f>
        <v>#REF!</v>
      </c>
    </row>
    <row r="442" spans="1:25" ht="16.5" outlineLevel="6" thickBot="1">
      <c r="A442" s="5" t="s">
        <v>124</v>
      </c>
      <c r="B442" s="21">
        <v>951</v>
      </c>
      <c r="C442" s="6" t="s">
        <v>66</v>
      </c>
      <c r="D442" s="6" t="s">
        <v>283</v>
      </c>
      <c r="E442" s="6" t="s">
        <v>211</v>
      </c>
      <c r="F442" s="6"/>
      <c r="G442" s="7">
        <v>100</v>
      </c>
      <c r="H442" s="34">
        <f t="shared" si="44"/>
        <v>0</v>
      </c>
      <c r="I442" s="34">
        <f t="shared" si="44"/>
        <v>0</v>
      </c>
      <c r="J442" s="34">
        <f t="shared" si="44"/>
        <v>0</v>
      </c>
      <c r="K442" s="34">
        <f t="shared" si="44"/>
        <v>0</v>
      </c>
      <c r="L442" s="34">
        <f t="shared" si="44"/>
        <v>0</v>
      </c>
      <c r="M442" s="34">
        <f t="shared" si="44"/>
        <v>0</v>
      </c>
      <c r="N442" s="34">
        <f t="shared" si="44"/>
        <v>0</v>
      </c>
      <c r="O442" s="34">
        <f t="shared" si="44"/>
        <v>0</v>
      </c>
      <c r="P442" s="34">
        <f t="shared" si="44"/>
        <v>0</v>
      </c>
      <c r="Q442" s="34">
        <f t="shared" si="44"/>
        <v>0</v>
      </c>
      <c r="R442" s="34">
        <f t="shared" si="44"/>
        <v>0</v>
      </c>
      <c r="S442" s="34">
        <f t="shared" si="44"/>
        <v>0</v>
      </c>
      <c r="T442" s="34">
        <f t="shared" si="44"/>
        <v>0</v>
      </c>
      <c r="U442" s="34">
        <f t="shared" si="44"/>
        <v>0</v>
      </c>
      <c r="V442" s="34">
        <f t="shared" si="44"/>
        <v>0</v>
      </c>
      <c r="W442" s="34">
        <f t="shared" si="44"/>
        <v>0</v>
      </c>
      <c r="X442" s="67">
        <f t="shared" si="44"/>
        <v>0</v>
      </c>
      <c r="Y442" s="58" t="e">
        <f>X442/#REF!*100</f>
        <v>#REF!</v>
      </c>
    </row>
    <row r="443" spans="1:25" ht="63.75" outlineLevel="6" thickBot="1">
      <c r="A443" s="105" t="s">
        <v>71</v>
      </c>
      <c r="B443" s="18">
        <v>951</v>
      </c>
      <c r="C443" s="14" t="s">
        <v>72</v>
      </c>
      <c r="D443" s="14" t="s">
        <v>243</v>
      </c>
      <c r="E443" s="14" t="s">
        <v>5</v>
      </c>
      <c r="F443" s="14"/>
      <c r="G443" s="136">
        <f aca="true" t="shared" si="45" ref="G443:G448">G444</f>
        <v>21210</v>
      </c>
      <c r="H443" s="25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42"/>
      <c r="X443" s="64">
        <v>0</v>
      </c>
      <c r="Y443" s="58">
        <f>X443/G437*100</f>
        <v>0</v>
      </c>
    </row>
    <row r="444" spans="1:25" ht="48" outlineLevel="6" thickBot="1">
      <c r="A444" s="108" t="s">
        <v>74</v>
      </c>
      <c r="B444" s="19">
        <v>951</v>
      </c>
      <c r="C444" s="9" t="s">
        <v>73</v>
      </c>
      <c r="D444" s="9" t="s">
        <v>243</v>
      </c>
      <c r="E444" s="9" t="s">
        <v>5</v>
      </c>
      <c r="F444" s="9"/>
      <c r="G444" s="137">
        <f t="shared" si="45"/>
        <v>21210</v>
      </c>
      <c r="H444" s="29" t="e">
        <f aca="true" t="shared" si="46" ref="H444:X446">H445</f>
        <v>#REF!</v>
      </c>
      <c r="I444" s="29" t="e">
        <f t="shared" si="46"/>
        <v>#REF!</v>
      </c>
      <c r="J444" s="29" t="e">
        <f t="shared" si="46"/>
        <v>#REF!</v>
      </c>
      <c r="K444" s="29" t="e">
        <f t="shared" si="46"/>
        <v>#REF!</v>
      </c>
      <c r="L444" s="29" t="e">
        <f t="shared" si="46"/>
        <v>#REF!</v>
      </c>
      <c r="M444" s="29" t="e">
        <f t="shared" si="46"/>
        <v>#REF!</v>
      </c>
      <c r="N444" s="29" t="e">
        <f t="shared" si="46"/>
        <v>#REF!</v>
      </c>
      <c r="O444" s="29" t="e">
        <f t="shared" si="46"/>
        <v>#REF!</v>
      </c>
      <c r="P444" s="29" t="e">
        <f t="shared" si="46"/>
        <v>#REF!</v>
      </c>
      <c r="Q444" s="29" t="e">
        <f t="shared" si="46"/>
        <v>#REF!</v>
      </c>
      <c r="R444" s="29" t="e">
        <f t="shared" si="46"/>
        <v>#REF!</v>
      </c>
      <c r="S444" s="29" t="e">
        <f t="shared" si="46"/>
        <v>#REF!</v>
      </c>
      <c r="T444" s="29" t="e">
        <f t="shared" si="46"/>
        <v>#REF!</v>
      </c>
      <c r="U444" s="29" t="e">
        <f t="shared" si="46"/>
        <v>#REF!</v>
      </c>
      <c r="V444" s="29" t="e">
        <f t="shared" si="46"/>
        <v>#REF!</v>
      </c>
      <c r="W444" s="29" t="e">
        <f t="shared" si="46"/>
        <v>#REF!</v>
      </c>
      <c r="X444" s="71" t="e">
        <f t="shared" si="46"/>
        <v>#REF!</v>
      </c>
      <c r="Y444" s="58" t="e">
        <f>X444/G438*100</f>
        <v>#REF!</v>
      </c>
    </row>
    <row r="445" spans="1:25" ht="32.25" outlineLevel="6" thickBot="1">
      <c r="A445" s="108" t="s">
        <v>131</v>
      </c>
      <c r="B445" s="19">
        <v>951</v>
      </c>
      <c r="C445" s="9" t="s">
        <v>73</v>
      </c>
      <c r="D445" s="9" t="s">
        <v>244</v>
      </c>
      <c r="E445" s="9" t="s">
        <v>5</v>
      </c>
      <c r="F445" s="9"/>
      <c r="G445" s="137">
        <f t="shared" si="45"/>
        <v>21210</v>
      </c>
      <c r="H445" s="31" t="e">
        <f t="shared" si="46"/>
        <v>#REF!</v>
      </c>
      <c r="I445" s="31" t="e">
        <f t="shared" si="46"/>
        <v>#REF!</v>
      </c>
      <c r="J445" s="31" t="e">
        <f t="shared" si="46"/>
        <v>#REF!</v>
      </c>
      <c r="K445" s="31" t="e">
        <f t="shared" si="46"/>
        <v>#REF!</v>
      </c>
      <c r="L445" s="31" t="e">
        <f t="shared" si="46"/>
        <v>#REF!</v>
      </c>
      <c r="M445" s="31" t="e">
        <f t="shared" si="46"/>
        <v>#REF!</v>
      </c>
      <c r="N445" s="31" t="e">
        <f t="shared" si="46"/>
        <v>#REF!</v>
      </c>
      <c r="O445" s="31" t="e">
        <f t="shared" si="46"/>
        <v>#REF!</v>
      </c>
      <c r="P445" s="31" t="e">
        <f t="shared" si="46"/>
        <v>#REF!</v>
      </c>
      <c r="Q445" s="31" t="e">
        <f t="shared" si="46"/>
        <v>#REF!</v>
      </c>
      <c r="R445" s="31" t="e">
        <f t="shared" si="46"/>
        <v>#REF!</v>
      </c>
      <c r="S445" s="31" t="e">
        <f t="shared" si="46"/>
        <v>#REF!</v>
      </c>
      <c r="T445" s="31" t="e">
        <f t="shared" si="46"/>
        <v>#REF!</v>
      </c>
      <c r="U445" s="31" t="e">
        <f t="shared" si="46"/>
        <v>#REF!</v>
      </c>
      <c r="V445" s="31" t="e">
        <f t="shared" si="46"/>
        <v>#REF!</v>
      </c>
      <c r="W445" s="31" t="e">
        <f t="shared" si="46"/>
        <v>#REF!</v>
      </c>
      <c r="X445" s="65" t="e">
        <f t="shared" si="46"/>
        <v>#REF!</v>
      </c>
      <c r="Y445" s="58" t="e">
        <f>X445/G439*100</f>
        <v>#REF!</v>
      </c>
    </row>
    <row r="446" spans="1:25" ht="32.25" outlineLevel="6" thickBot="1">
      <c r="A446" s="108" t="s">
        <v>132</v>
      </c>
      <c r="B446" s="19">
        <v>951</v>
      </c>
      <c r="C446" s="11" t="s">
        <v>73</v>
      </c>
      <c r="D446" s="11" t="s">
        <v>245</v>
      </c>
      <c r="E446" s="11" t="s">
        <v>5</v>
      </c>
      <c r="F446" s="11"/>
      <c r="G446" s="140">
        <f>G447+G450</f>
        <v>21210</v>
      </c>
      <c r="H446" s="32" t="e">
        <f t="shared" si="46"/>
        <v>#REF!</v>
      </c>
      <c r="I446" s="32" t="e">
        <f t="shared" si="46"/>
        <v>#REF!</v>
      </c>
      <c r="J446" s="32" t="e">
        <f t="shared" si="46"/>
        <v>#REF!</v>
      </c>
      <c r="K446" s="32" t="e">
        <f t="shared" si="46"/>
        <v>#REF!</v>
      </c>
      <c r="L446" s="32" t="e">
        <f t="shared" si="46"/>
        <v>#REF!</v>
      </c>
      <c r="M446" s="32" t="e">
        <f t="shared" si="46"/>
        <v>#REF!</v>
      </c>
      <c r="N446" s="32" t="e">
        <f t="shared" si="46"/>
        <v>#REF!</v>
      </c>
      <c r="O446" s="32" t="e">
        <f t="shared" si="46"/>
        <v>#REF!</v>
      </c>
      <c r="P446" s="32" t="e">
        <f t="shared" si="46"/>
        <v>#REF!</v>
      </c>
      <c r="Q446" s="32" t="e">
        <f t="shared" si="46"/>
        <v>#REF!</v>
      </c>
      <c r="R446" s="32" t="e">
        <f t="shared" si="46"/>
        <v>#REF!</v>
      </c>
      <c r="S446" s="32" t="e">
        <f t="shared" si="46"/>
        <v>#REF!</v>
      </c>
      <c r="T446" s="32" t="e">
        <f t="shared" si="46"/>
        <v>#REF!</v>
      </c>
      <c r="U446" s="32" t="e">
        <f t="shared" si="46"/>
        <v>#REF!</v>
      </c>
      <c r="V446" s="32" t="e">
        <f t="shared" si="46"/>
        <v>#REF!</v>
      </c>
      <c r="W446" s="32" t="e">
        <f t="shared" si="46"/>
        <v>#REF!</v>
      </c>
      <c r="X446" s="66" t="e">
        <f t="shared" si="46"/>
        <v>#REF!</v>
      </c>
      <c r="Y446" s="58" t="e">
        <f>X446/G440*100</f>
        <v>#REF!</v>
      </c>
    </row>
    <row r="447" spans="1:25" ht="48" outlineLevel="6" thickBot="1">
      <c r="A447" s="5" t="s">
        <v>173</v>
      </c>
      <c r="B447" s="21">
        <v>951</v>
      </c>
      <c r="C447" s="6" t="s">
        <v>73</v>
      </c>
      <c r="D447" s="6" t="s">
        <v>464</v>
      </c>
      <c r="E447" s="6" t="s">
        <v>5</v>
      </c>
      <c r="F447" s="6"/>
      <c r="G447" s="142">
        <f t="shared" si="45"/>
        <v>3396.371</v>
      </c>
      <c r="H447" s="34" t="e">
        <f>#REF!</f>
        <v>#REF!</v>
      </c>
      <c r="I447" s="34" t="e">
        <f>#REF!</f>
        <v>#REF!</v>
      </c>
      <c r="J447" s="34" t="e">
        <f>#REF!</f>
        <v>#REF!</v>
      </c>
      <c r="K447" s="34" t="e">
        <f>#REF!</f>
        <v>#REF!</v>
      </c>
      <c r="L447" s="34" t="e">
        <f>#REF!</f>
        <v>#REF!</v>
      </c>
      <c r="M447" s="34" t="e">
        <f>#REF!</f>
        <v>#REF!</v>
      </c>
      <c r="N447" s="34" t="e">
        <f>#REF!</f>
        <v>#REF!</v>
      </c>
      <c r="O447" s="34" t="e">
        <f>#REF!</f>
        <v>#REF!</v>
      </c>
      <c r="P447" s="34" t="e">
        <f>#REF!</f>
        <v>#REF!</v>
      </c>
      <c r="Q447" s="34" t="e">
        <f>#REF!</f>
        <v>#REF!</v>
      </c>
      <c r="R447" s="34" t="e">
        <f>#REF!</f>
        <v>#REF!</v>
      </c>
      <c r="S447" s="34" t="e">
        <f>#REF!</f>
        <v>#REF!</v>
      </c>
      <c r="T447" s="34" t="e">
        <f>#REF!</f>
        <v>#REF!</v>
      </c>
      <c r="U447" s="34" t="e">
        <f>#REF!</f>
        <v>#REF!</v>
      </c>
      <c r="V447" s="34" t="e">
        <f>#REF!</f>
        <v>#REF!</v>
      </c>
      <c r="W447" s="34" t="e">
        <f>#REF!</f>
        <v>#REF!</v>
      </c>
      <c r="X447" s="67" t="e">
        <f>#REF!</f>
        <v>#REF!</v>
      </c>
      <c r="Y447" s="58" t="e">
        <f>X447/G441*100</f>
        <v>#REF!</v>
      </c>
    </row>
    <row r="448" spans="1:25" ht="16.5" outlineLevel="6" thickBot="1">
      <c r="A448" s="5" t="s">
        <v>127</v>
      </c>
      <c r="B448" s="21">
        <v>951</v>
      </c>
      <c r="C448" s="6" t="s">
        <v>73</v>
      </c>
      <c r="D448" s="6" t="s">
        <v>464</v>
      </c>
      <c r="E448" s="6" t="s">
        <v>125</v>
      </c>
      <c r="F448" s="6"/>
      <c r="G448" s="142">
        <f t="shared" si="45"/>
        <v>3396.371</v>
      </c>
      <c r="H448" s="54"/>
      <c r="I448" s="43"/>
      <c r="J448" s="43"/>
      <c r="K448" s="43"/>
      <c r="L448" s="43"/>
      <c r="M448" s="43"/>
      <c r="N448" s="43"/>
      <c r="O448" s="43"/>
      <c r="P448" s="43"/>
      <c r="Q448" s="43"/>
      <c r="R448" s="43"/>
      <c r="S448" s="43"/>
      <c r="T448" s="43"/>
      <c r="U448" s="43"/>
      <c r="V448" s="43"/>
      <c r="W448" s="43"/>
      <c r="X448" s="80"/>
      <c r="Y448" s="58"/>
    </row>
    <row r="449" spans="1:25" ht="16.5" outlineLevel="6" thickBot="1">
      <c r="A449" s="85" t="s">
        <v>128</v>
      </c>
      <c r="B449" s="89">
        <v>951</v>
      </c>
      <c r="C449" s="90" t="s">
        <v>73</v>
      </c>
      <c r="D449" s="90" t="s">
        <v>464</v>
      </c>
      <c r="E449" s="90" t="s">
        <v>126</v>
      </c>
      <c r="F449" s="90"/>
      <c r="G449" s="138">
        <v>3396.371</v>
      </c>
      <c r="H449" s="54"/>
      <c r="I449" s="43"/>
      <c r="J449" s="43"/>
      <c r="K449" s="43"/>
      <c r="L449" s="43"/>
      <c r="M449" s="43"/>
      <c r="N449" s="43"/>
      <c r="O449" s="43"/>
      <c r="P449" s="43"/>
      <c r="Q449" s="43"/>
      <c r="R449" s="43"/>
      <c r="S449" s="43"/>
      <c r="T449" s="43"/>
      <c r="U449" s="43"/>
      <c r="V449" s="43"/>
      <c r="W449" s="43"/>
      <c r="X449" s="80"/>
      <c r="Y449" s="58"/>
    </row>
    <row r="450" spans="1:25" ht="48" outlineLevel="6" thickBot="1">
      <c r="A450" s="5" t="s">
        <v>340</v>
      </c>
      <c r="B450" s="21">
        <v>951</v>
      </c>
      <c r="C450" s="6" t="s">
        <v>73</v>
      </c>
      <c r="D450" s="6" t="s">
        <v>337</v>
      </c>
      <c r="E450" s="6" t="s">
        <v>5</v>
      </c>
      <c r="F450" s="6"/>
      <c r="G450" s="142">
        <f>G451</f>
        <v>17813.629</v>
      </c>
      <c r="H450" s="54"/>
      <c r="I450" s="43"/>
      <c r="J450" s="43"/>
      <c r="K450" s="43"/>
      <c r="L450" s="43"/>
      <c r="M450" s="43"/>
      <c r="N450" s="43"/>
      <c r="O450" s="43"/>
      <c r="P450" s="43"/>
      <c r="Q450" s="43"/>
      <c r="R450" s="43"/>
      <c r="S450" s="43"/>
      <c r="T450" s="43"/>
      <c r="U450" s="43"/>
      <c r="V450" s="43"/>
      <c r="W450" s="43"/>
      <c r="X450" s="80"/>
      <c r="Y450" s="58"/>
    </row>
    <row r="451" spans="1:25" ht="16.5" outlineLevel="6" thickBot="1">
      <c r="A451" s="5" t="s">
        <v>127</v>
      </c>
      <c r="B451" s="21">
        <v>951</v>
      </c>
      <c r="C451" s="6" t="s">
        <v>73</v>
      </c>
      <c r="D451" s="6" t="s">
        <v>337</v>
      </c>
      <c r="E451" s="6" t="s">
        <v>125</v>
      </c>
      <c r="F451" s="6"/>
      <c r="G451" s="142">
        <f>G452</f>
        <v>17813.629</v>
      </c>
      <c r="H451" s="54"/>
      <c r="I451" s="43"/>
      <c r="J451" s="43"/>
      <c r="K451" s="43"/>
      <c r="L451" s="43"/>
      <c r="M451" s="43"/>
      <c r="N451" s="43"/>
      <c r="O451" s="43"/>
      <c r="P451" s="43"/>
      <c r="Q451" s="43"/>
      <c r="R451" s="43"/>
      <c r="S451" s="43"/>
      <c r="T451" s="43"/>
      <c r="U451" s="43"/>
      <c r="V451" s="43"/>
      <c r="W451" s="43"/>
      <c r="X451" s="80"/>
      <c r="Y451" s="58"/>
    </row>
    <row r="452" spans="1:25" ht="16.5" outlineLevel="6" thickBot="1">
      <c r="A452" s="85" t="s">
        <v>128</v>
      </c>
      <c r="B452" s="89">
        <v>951</v>
      </c>
      <c r="C452" s="90" t="s">
        <v>73</v>
      </c>
      <c r="D452" s="90" t="s">
        <v>337</v>
      </c>
      <c r="E452" s="90" t="s">
        <v>126</v>
      </c>
      <c r="F452" s="90"/>
      <c r="G452" s="138">
        <v>17813.629</v>
      </c>
      <c r="H452" s="54"/>
      <c r="I452" s="43"/>
      <c r="J452" s="43"/>
      <c r="K452" s="43"/>
      <c r="L452" s="43"/>
      <c r="M452" s="43"/>
      <c r="N452" s="43"/>
      <c r="O452" s="43"/>
      <c r="P452" s="43"/>
      <c r="Q452" s="43"/>
      <c r="R452" s="43"/>
      <c r="S452" s="43"/>
      <c r="T452" s="43"/>
      <c r="U452" s="43"/>
      <c r="V452" s="43"/>
      <c r="W452" s="43"/>
      <c r="X452" s="80"/>
      <c r="Y452" s="58"/>
    </row>
    <row r="453" spans="1:25" ht="16.5" outlineLevel="6" thickBot="1">
      <c r="A453" s="50"/>
      <c r="B453" s="51"/>
      <c r="C453" s="51"/>
      <c r="D453" s="51"/>
      <c r="E453" s="51"/>
      <c r="F453" s="51"/>
      <c r="G453" s="52"/>
      <c r="H453" s="54"/>
      <c r="I453" s="43"/>
      <c r="J453" s="43"/>
      <c r="K453" s="43"/>
      <c r="L453" s="43"/>
      <c r="M453" s="43"/>
      <c r="N453" s="43"/>
      <c r="O453" s="43"/>
      <c r="P453" s="43"/>
      <c r="Q453" s="43"/>
      <c r="R453" s="43"/>
      <c r="S453" s="43"/>
      <c r="T453" s="43"/>
      <c r="U453" s="43"/>
      <c r="V453" s="43"/>
      <c r="W453" s="43"/>
      <c r="X453" s="80"/>
      <c r="Y453" s="58"/>
    </row>
    <row r="454" spans="1:25" ht="43.5" outlineLevel="6" thickBot="1">
      <c r="A454" s="100" t="s">
        <v>63</v>
      </c>
      <c r="B454" s="101" t="s">
        <v>62</v>
      </c>
      <c r="C454" s="101" t="s">
        <v>61</v>
      </c>
      <c r="D454" s="101" t="s">
        <v>243</v>
      </c>
      <c r="E454" s="101" t="s">
        <v>5</v>
      </c>
      <c r="F454" s="102"/>
      <c r="G454" s="179">
        <f>G455+G588</f>
        <v>731874.5852199999</v>
      </c>
      <c r="H454" s="54"/>
      <c r="I454" s="43"/>
      <c r="J454" s="43"/>
      <c r="K454" s="43"/>
      <c r="L454" s="43"/>
      <c r="M454" s="43"/>
      <c r="N454" s="43"/>
      <c r="O454" s="43"/>
      <c r="P454" s="43"/>
      <c r="Q454" s="43"/>
      <c r="R454" s="43"/>
      <c r="S454" s="43"/>
      <c r="T454" s="43"/>
      <c r="U454" s="43"/>
      <c r="V454" s="43"/>
      <c r="W454" s="43"/>
      <c r="X454" s="80"/>
      <c r="Y454" s="58"/>
    </row>
    <row r="455" spans="1:25" ht="19.5" outlineLevel="6" thickBot="1">
      <c r="A455" s="105" t="s">
        <v>47</v>
      </c>
      <c r="B455" s="18">
        <v>953</v>
      </c>
      <c r="C455" s="14" t="s">
        <v>46</v>
      </c>
      <c r="D455" s="14" t="s">
        <v>243</v>
      </c>
      <c r="E455" s="14" t="s">
        <v>5</v>
      </c>
      <c r="F455" s="14"/>
      <c r="G455" s="158">
        <f>G456+G489+G533+G561+G570</f>
        <v>723439.8692199999</v>
      </c>
      <c r="H455" s="54"/>
      <c r="I455" s="43"/>
      <c r="J455" s="43"/>
      <c r="K455" s="43"/>
      <c r="L455" s="43"/>
      <c r="M455" s="43"/>
      <c r="N455" s="43"/>
      <c r="O455" s="43"/>
      <c r="P455" s="43"/>
      <c r="Q455" s="43"/>
      <c r="R455" s="43"/>
      <c r="S455" s="43"/>
      <c r="T455" s="43"/>
      <c r="U455" s="43"/>
      <c r="V455" s="43"/>
      <c r="W455" s="43"/>
      <c r="X455" s="80"/>
      <c r="Y455" s="58"/>
    </row>
    <row r="456" spans="1:25" ht="19.5" outlineLevel="6" thickBot="1">
      <c r="A456" s="105" t="s">
        <v>129</v>
      </c>
      <c r="B456" s="18">
        <v>953</v>
      </c>
      <c r="C456" s="14" t="s">
        <v>18</v>
      </c>
      <c r="D456" s="14" t="s">
        <v>243</v>
      </c>
      <c r="E456" s="14" t="s">
        <v>5</v>
      </c>
      <c r="F456" s="14"/>
      <c r="G456" s="180">
        <f>G461+G457</f>
        <v>149562.71748</v>
      </c>
      <c r="H456" s="54"/>
      <c r="I456" s="43"/>
      <c r="J456" s="43"/>
      <c r="K456" s="43"/>
      <c r="L456" s="43"/>
      <c r="M456" s="43"/>
      <c r="N456" s="43"/>
      <c r="O456" s="43"/>
      <c r="P456" s="43"/>
      <c r="Q456" s="43"/>
      <c r="R456" s="43"/>
      <c r="S456" s="43"/>
      <c r="T456" s="43"/>
      <c r="U456" s="43"/>
      <c r="V456" s="43"/>
      <c r="W456" s="43"/>
      <c r="X456" s="80"/>
      <c r="Y456" s="58"/>
    </row>
    <row r="457" spans="1:25" ht="32.25" outlineLevel="6" thickBot="1">
      <c r="A457" s="108" t="s">
        <v>131</v>
      </c>
      <c r="B457" s="19">
        <v>953</v>
      </c>
      <c r="C457" s="9" t="s">
        <v>18</v>
      </c>
      <c r="D457" s="9" t="s">
        <v>244</v>
      </c>
      <c r="E457" s="9" t="s">
        <v>5</v>
      </c>
      <c r="F457" s="9"/>
      <c r="G457" s="151">
        <f>G458</f>
        <v>4514.64469</v>
      </c>
      <c r="H457" s="54"/>
      <c r="I457" s="43"/>
      <c r="J457" s="43"/>
      <c r="K457" s="43"/>
      <c r="L457" s="43"/>
      <c r="M457" s="43"/>
      <c r="N457" s="43"/>
      <c r="O457" s="43"/>
      <c r="P457" s="43"/>
      <c r="Q457" s="43"/>
      <c r="R457" s="43"/>
      <c r="S457" s="43"/>
      <c r="T457" s="43"/>
      <c r="U457" s="43"/>
      <c r="V457" s="43"/>
      <c r="W457" s="43"/>
      <c r="X457" s="80"/>
      <c r="Y457" s="58"/>
    </row>
    <row r="458" spans="1:25" ht="18.75" customHeight="1" outlineLevel="6" thickBot="1">
      <c r="A458" s="108" t="s">
        <v>132</v>
      </c>
      <c r="B458" s="19">
        <v>953</v>
      </c>
      <c r="C458" s="9" t="s">
        <v>18</v>
      </c>
      <c r="D458" s="9" t="s">
        <v>245</v>
      </c>
      <c r="E458" s="9" t="s">
        <v>5</v>
      </c>
      <c r="F458" s="9"/>
      <c r="G458" s="151">
        <f>G459</f>
        <v>4514.64469</v>
      </c>
      <c r="H458" s="54"/>
      <c r="I458" s="43"/>
      <c r="J458" s="43"/>
      <c r="K458" s="43"/>
      <c r="L458" s="43"/>
      <c r="M458" s="43"/>
      <c r="N458" s="43"/>
      <c r="O458" s="43"/>
      <c r="P458" s="43"/>
      <c r="Q458" s="43"/>
      <c r="R458" s="43"/>
      <c r="S458" s="43"/>
      <c r="T458" s="43"/>
      <c r="U458" s="43"/>
      <c r="V458" s="43"/>
      <c r="W458" s="43"/>
      <c r="X458" s="80"/>
      <c r="Y458" s="58"/>
    </row>
    <row r="459" spans="1:25" ht="32.25" outlineLevel="6" thickBot="1">
      <c r="A459" s="91" t="s">
        <v>332</v>
      </c>
      <c r="B459" s="87">
        <v>953</v>
      </c>
      <c r="C459" s="88" t="s">
        <v>18</v>
      </c>
      <c r="D459" s="88" t="s">
        <v>355</v>
      </c>
      <c r="E459" s="88" t="s">
        <v>5</v>
      </c>
      <c r="F459" s="88"/>
      <c r="G459" s="153">
        <f>G460</f>
        <v>4514.64469</v>
      </c>
      <c r="H459" s="25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42"/>
      <c r="X459" s="72"/>
      <c r="Y459" s="58">
        <v>0</v>
      </c>
    </row>
    <row r="460" spans="1:25" ht="16.5" outlineLevel="6" thickBot="1">
      <c r="A460" s="5" t="s">
        <v>83</v>
      </c>
      <c r="B460" s="21">
        <v>953</v>
      </c>
      <c r="C460" s="6" t="s">
        <v>18</v>
      </c>
      <c r="D460" s="6" t="s">
        <v>355</v>
      </c>
      <c r="E460" s="6" t="s">
        <v>84</v>
      </c>
      <c r="F460" s="6"/>
      <c r="G460" s="154">
        <v>4514.64469</v>
      </c>
      <c r="H460" s="28" t="e">
        <f>H461+#REF!</f>
        <v>#REF!</v>
      </c>
      <c r="I460" s="28" t="e">
        <f>I461+#REF!</f>
        <v>#REF!</v>
      </c>
      <c r="J460" s="28" t="e">
        <f>J461+#REF!</f>
        <v>#REF!</v>
      </c>
      <c r="K460" s="28" t="e">
        <f>K461+#REF!</f>
        <v>#REF!</v>
      </c>
      <c r="L460" s="28" t="e">
        <f>L461+#REF!</f>
        <v>#REF!</v>
      </c>
      <c r="M460" s="28" t="e">
        <f>M461+#REF!</f>
        <v>#REF!</v>
      </c>
      <c r="N460" s="28" t="e">
        <f>N461+#REF!</f>
        <v>#REF!</v>
      </c>
      <c r="O460" s="28" t="e">
        <f>O461+#REF!</f>
        <v>#REF!</v>
      </c>
      <c r="P460" s="28" t="e">
        <f>P461+#REF!</f>
        <v>#REF!</v>
      </c>
      <c r="Q460" s="28" t="e">
        <f>Q461+#REF!</f>
        <v>#REF!</v>
      </c>
      <c r="R460" s="28" t="e">
        <f>R461+#REF!</f>
        <v>#REF!</v>
      </c>
      <c r="S460" s="28" t="e">
        <f>S461+#REF!</f>
        <v>#REF!</v>
      </c>
      <c r="T460" s="28" t="e">
        <f>T461+#REF!</f>
        <v>#REF!</v>
      </c>
      <c r="U460" s="28" t="e">
        <f>U461+#REF!</f>
        <v>#REF!</v>
      </c>
      <c r="V460" s="28" t="e">
        <f>V461+#REF!</f>
        <v>#REF!</v>
      </c>
      <c r="W460" s="28" t="e">
        <f>W461+#REF!</f>
        <v>#REF!</v>
      </c>
      <c r="X460" s="59" t="e">
        <f>X461+#REF!</f>
        <v>#REF!</v>
      </c>
      <c r="Y460" s="58" t="e">
        <f>X460/G454*100</f>
        <v>#REF!</v>
      </c>
    </row>
    <row r="461" spans="1:25" ht="19.5" outlineLevel="6" thickBot="1">
      <c r="A461" s="78" t="s">
        <v>223</v>
      </c>
      <c r="B461" s="19">
        <v>953</v>
      </c>
      <c r="C461" s="9" t="s">
        <v>18</v>
      </c>
      <c r="D461" s="9" t="s">
        <v>284</v>
      </c>
      <c r="E461" s="9" t="s">
        <v>5</v>
      </c>
      <c r="F461" s="9"/>
      <c r="G461" s="151">
        <f>G462+G481+G485</f>
        <v>145048.07279</v>
      </c>
      <c r="H461" s="29" t="e">
        <f>H467+H481+#REF!+H591</f>
        <v>#REF!</v>
      </c>
      <c r="I461" s="29" t="e">
        <f>I467+I481+#REF!+I591</f>
        <v>#REF!</v>
      </c>
      <c r="J461" s="29" t="e">
        <f>J467+J481+#REF!+J591</f>
        <v>#REF!</v>
      </c>
      <c r="K461" s="29" t="e">
        <f>K467+K481+#REF!+K591</f>
        <v>#REF!</v>
      </c>
      <c r="L461" s="29" t="e">
        <f>L467+L481+#REF!+L591</f>
        <v>#REF!</v>
      </c>
      <c r="M461" s="29" t="e">
        <f>M467+M481+#REF!+M591</f>
        <v>#REF!</v>
      </c>
      <c r="N461" s="29" t="e">
        <f>N467+N481+#REF!+N591</f>
        <v>#REF!</v>
      </c>
      <c r="O461" s="29" t="e">
        <f>O467+O481+#REF!+O591</f>
        <v>#REF!</v>
      </c>
      <c r="P461" s="29" t="e">
        <f>P467+P481+#REF!+P591</f>
        <v>#REF!</v>
      </c>
      <c r="Q461" s="29" t="e">
        <f>Q467+Q481+#REF!+Q591</f>
        <v>#REF!</v>
      </c>
      <c r="R461" s="29" t="e">
        <f>R467+R481+#REF!+R591</f>
        <v>#REF!</v>
      </c>
      <c r="S461" s="29" t="e">
        <f>S467+S481+#REF!+S591</f>
        <v>#REF!</v>
      </c>
      <c r="T461" s="29" t="e">
        <f>T467+T481+#REF!+T591</f>
        <v>#REF!</v>
      </c>
      <c r="U461" s="29" t="e">
        <f>U467+U481+#REF!+U591</f>
        <v>#REF!</v>
      </c>
      <c r="V461" s="29" t="e">
        <f>V467+V481+#REF!+V591</f>
        <v>#REF!</v>
      </c>
      <c r="W461" s="29" t="e">
        <f>W467+W481+#REF!+W591</f>
        <v>#REF!</v>
      </c>
      <c r="X461" s="29" t="e">
        <f>X467+X481+#REF!+X591</f>
        <v>#REF!</v>
      </c>
      <c r="Y461" s="58" t="e">
        <f>X461/G455*100</f>
        <v>#REF!</v>
      </c>
    </row>
    <row r="462" spans="1:25" ht="19.5" outlineLevel="6" thickBot="1">
      <c r="A462" s="78" t="s">
        <v>174</v>
      </c>
      <c r="B462" s="19">
        <v>953</v>
      </c>
      <c r="C462" s="11" t="s">
        <v>18</v>
      </c>
      <c r="D462" s="11" t="s">
        <v>285</v>
      </c>
      <c r="E462" s="11" t="s">
        <v>5</v>
      </c>
      <c r="F462" s="11"/>
      <c r="G462" s="152">
        <f>G463+G466+G469+G475+G478+G472</f>
        <v>144668.92279</v>
      </c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41"/>
      <c r="Y462" s="58"/>
    </row>
    <row r="463" spans="1:25" ht="32.25" outlineLevel="6" thickBot="1">
      <c r="A463" s="91" t="s">
        <v>154</v>
      </c>
      <c r="B463" s="87">
        <v>953</v>
      </c>
      <c r="C463" s="88" t="s">
        <v>18</v>
      </c>
      <c r="D463" s="88" t="s">
        <v>286</v>
      </c>
      <c r="E463" s="88" t="s">
        <v>5</v>
      </c>
      <c r="F463" s="88"/>
      <c r="G463" s="153">
        <f>G464</f>
        <v>47210</v>
      </c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41"/>
      <c r="Y463" s="58"/>
    </row>
    <row r="464" spans="1:25" ht="19.5" outlineLevel="6" thickBot="1">
      <c r="A464" s="5" t="s">
        <v>116</v>
      </c>
      <c r="B464" s="21">
        <v>953</v>
      </c>
      <c r="C464" s="6" t="s">
        <v>18</v>
      </c>
      <c r="D464" s="6" t="s">
        <v>286</v>
      </c>
      <c r="E464" s="6" t="s">
        <v>115</v>
      </c>
      <c r="F464" s="6"/>
      <c r="G464" s="154">
        <f>G465</f>
        <v>47210</v>
      </c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41"/>
      <c r="Y464" s="58"/>
    </row>
    <row r="465" spans="1:25" ht="48" outlineLevel="6" thickBot="1">
      <c r="A465" s="96" t="s">
        <v>196</v>
      </c>
      <c r="B465" s="89">
        <v>953</v>
      </c>
      <c r="C465" s="90" t="s">
        <v>18</v>
      </c>
      <c r="D465" s="90" t="s">
        <v>286</v>
      </c>
      <c r="E465" s="90" t="s">
        <v>85</v>
      </c>
      <c r="F465" s="90"/>
      <c r="G465" s="155">
        <f>46210+1000</f>
        <v>47210</v>
      </c>
      <c r="H465" s="29"/>
      <c r="I465" s="29"/>
      <c r="J465" s="29"/>
      <c r="K465" s="29"/>
      <c r="L465" s="29"/>
      <c r="M465" s="29"/>
      <c r="N465" s="29"/>
      <c r="O465" s="29"/>
      <c r="P465" s="29"/>
      <c r="Q465" s="29"/>
      <c r="R465" s="29"/>
      <c r="S465" s="29"/>
      <c r="T465" s="29"/>
      <c r="U465" s="29"/>
      <c r="V465" s="29"/>
      <c r="W465" s="29"/>
      <c r="X465" s="41"/>
      <c r="Y465" s="58"/>
    </row>
    <row r="466" spans="1:25" ht="63.75" outlineLevel="6" thickBot="1">
      <c r="A466" s="110" t="s">
        <v>175</v>
      </c>
      <c r="B466" s="87">
        <v>953</v>
      </c>
      <c r="C466" s="88" t="s">
        <v>18</v>
      </c>
      <c r="D466" s="88" t="s">
        <v>287</v>
      </c>
      <c r="E466" s="88" t="s">
        <v>5</v>
      </c>
      <c r="F466" s="88"/>
      <c r="G466" s="153">
        <f>G467</f>
        <v>86703</v>
      </c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41"/>
      <c r="Y466" s="58"/>
    </row>
    <row r="467" spans="1:25" ht="16.5" outlineLevel="6" thickBot="1">
      <c r="A467" s="5" t="s">
        <v>116</v>
      </c>
      <c r="B467" s="21">
        <v>953</v>
      </c>
      <c r="C467" s="6" t="s">
        <v>18</v>
      </c>
      <c r="D467" s="6" t="s">
        <v>287</v>
      </c>
      <c r="E467" s="6" t="s">
        <v>115</v>
      </c>
      <c r="F467" s="6"/>
      <c r="G467" s="154">
        <f>G468</f>
        <v>86703</v>
      </c>
      <c r="H467" s="32">
        <f aca="true" t="shared" si="47" ref="H467:X467">H468</f>
        <v>0</v>
      </c>
      <c r="I467" s="32">
        <f t="shared" si="47"/>
        <v>0</v>
      </c>
      <c r="J467" s="32">
        <f t="shared" si="47"/>
        <v>0</v>
      </c>
      <c r="K467" s="32">
        <f t="shared" si="47"/>
        <v>0</v>
      </c>
      <c r="L467" s="32">
        <f t="shared" si="47"/>
        <v>0</v>
      </c>
      <c r="M467" s="32">
        <f t="shared" si="47"/>
        <v>0</v>
      </c>
      <c r="N467" s="32">
        <f t="shared" si="47"/>
        <v>0</v>
      </c>
      <c r="O467" s="32">
        <f t="shared" si="47"/>
        <v>0</v>
      </c>
      <c r="P467" s="32">
        <f t="shared" si="47"/>
        <v>0</v>
      </c>
      <c r="Q467" s="32">
        <f t="shared" si="47"/>
        <v>0</v>
      </c>
      <c r="R467" s="32">
        <f t="shared" si="47"/>
        <v>0</v>
      </c>
      <c r="S467" s="32">
        <f t="shared" si="47"/>
        <v>0</v>
      </c>
      <c r="T467" s="32">
        <f t="shared" si="47"/>
        <v>0</v>
      </c>
      <c r="U467" s="32">
        <f t="shared" si="47"/>
        <v>0</v>
      </c>
      <c r="V467" s="32">
        <f t="shared" si="47"/>
        <v>0</v>
      </c>
      <c r="W467" s="32">
        <f t="shared" si="47"/>
        <v>0</v>
      </c>
      <c r="X467" s="66">
        <f t="shared" si="47"/>
        <v>34477.81647</v>
      </c>
      <c r="Y467" s="58">
        <f>X467/G461*100</f>
        <v>23.769923865115285</v>
      </c>
    </row>
    <row r="468" spans="1:25" ht="48" outlineLevel="6" thickBot="1">
      <c r="A468" s="96" t="s">
        <v>196</v>
      </c>
      <c r="B468" s="89">
        <v>953</v>
      </c>
      <c r="C468" s="90" t="s">
        <v>18</v>
      </c>
      <c r="D468" s="90" t="s">
        <v>287</v>
      </c>
      <c r="E468" s="90" t="s">
        <v>85</v>
      </c>
      <c r="F468" s="90"/>
      <c r="G468" s="155">
        <v>86703</v>
      </c>
      <c r="H468" s="34">
        <f aca="true" t="shared" si="48" ref="H468:X468">H470</f>
        <v>0</v>
      </c>
      <c r="I468" s="34">
        <f t="shared" si="48"/>
        <v>0</v>
      </c>
      <c r="J468" s="34">
        <f t="shared" si="48"/>
        <v>0</v>
      </c>
      <c r="K468" s="34">
        <f t="shared" si="48"/>
        <v>0</v>
      </c>
      <c r="L468" s="34">
        <f t="shared" si="48"/>
        <v>0</v>
      </c>
      <c r="M468" s="34">
        <f t="shared" si="48"/>
        <v>0</v>
      </c>
      <c r="N468" s="34">
        <f t="shared" si="48"/>
        <v>0</v>
      </c>
      <c r="O468" s="34">
        <f t="shared" si="48"/>
        <v>0</v>
      </c>
      <c r="P468" s="34">
        <f t="shared" si="48"/>
        <v>0</v>
      </c>
      <c r="Q468" s="34">
        <f t="shared" si="48"/>
        <v>0</v>
      </c>
      <c r="R468" s="34">
        <f t="shared" si="48"/>
        <v>0</v>
      </c>
      <c r="S468" s="34">
        <f t="shared" si="48"/>
        <v>0</v>
      </c>
      <c r="T468" s="34">
        <f t="shared" si="48"/>
        <v>0</v>
      </c>
      <c r="U468" s="34">
        <f t="shared" si="48"/>
        <v>0</v>
      </c>
      <c r="V468" s="34">
        <f t="shared" si="48"/>
        <v>0</v>
      </c>
      <c r="W468" s="34">
        <f t="shared" si="48"/>
        <v>0</v>
      </c>
      <c r="X468" s="67">
        <f t="shared" si="48"/>
        <v>34477.81647</v>
      </c>
      <c r="Y468" s="58">
        <f>X468/G462*100</f>
        <v>23.832220358789606</v>
      </c>
    </row>
    <row r="469" spans="1:25" ht="32.25" outlineLevel="6" thickBot="1">
      <c r="A469" s="121" t="s">
        <v>176</v>
      </c>
      <c r="B469" s="128">
        <v>953</v>
      </c>
      <c r="C469" s="88" t="s">
        <v>18</v>
      </c>
      <c r="D469" s="88" t="s">
        <v>288</v>
      </c>
      <c r="E469" s="88" t="s">
        <v>5</v>
      </c>
      <c r="F469" s="88"/>
      <c r="G469" s="153">
        <f>G470</f>
        <v>9237.03086</v>
      </c>
      <c r="H469" s="54"/>
      <c r="I469" s="43"/>
      <c r="J469" s="43"/>
      <c r="K469" s="43"/>
      <c r="L469" s="43"/>
      <c r="M469" s="43"/>
      <c r="N469" s="43"/>
      <c r="O469" s="43"/>
      <c r="P469" s="43"/>
      <c r="Q469" s="43"/>
      <c r="R469" s="43"/>
      <c r="S469" s="43"/>
      <c r="T469" s="43"/>
      <c r="U469" s="43"/>
      <c r="V469" s="43"/>
      <c r="W469" s="43"/>
      <c r="X469" s="80"/>
      <c r="Y469" s="58"/>
    </row>
    <row r="470" spans="1:25" ht="16.5" outlineLevel="6" thickBot="1">
      <c r="A470" s="5" t="s">
        <v>116</v>
      </c>
      <c r="B470" s="21">
        <v>953</v>
      </c>
      <c r="C470" s="6" t="s">
        <v>18</v>
      </c>
      <c r="D470" s="6" t="s">
        <v>288</v>
      </c>
      <c r="E470" s="6" t="s">
        <v>115</v>
      </c>
      <c r="F470" s="6"/>
      <c r="G470" s="154">
        <f>G471</f>
        <v>9237.03086</v>
      </c>
      <c r="H470" s="26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43"/>
      <c r="X470" s="64">
        <v>34477.81647</v>
      </c>
      <c r="Y470" s="58">
        <f>X470/G464*100</f>
        <v>73.03074871849185</v>
      </c>
    </row>
    <row r="471" spans="1:25" ht="16.5" outlineLevel="6" thickBot="1">
      <c r="A471" s="93" t="s">
        <v>83</v>
      </c>
      <c r="B471" s="130">
        <v>953</v>
      </c>
      <c r="C471" s="90" t="s">
        <v>18</v>
      </c>
      <c r="D471" s="90" t="s">
        <v>288</v>
      </c>
      <c r="E471" s="90" t="s">
        <v>84</v>
      </c>
      <c r="F471" s="90"/>
      <c r="G471" s="155">
        <v>9237.03086</v>
      </c>
      <c r="H471" s="54"/>
      <c r="I471" s="43"/>
      <c r="J471" s="43"/>
      <c r="K471" s="43"/>
      <c r="L471" s="43"/>
      <c r="M471" s="43"/>
      <c r="N471" s="43"/>
      <c r="O471" s="43"/>
      <c r="P471" s="43"/>
      <c r="Q471" s="43"/>
      <c r="R471" s="43"/>
      <c r="S471" s="43"/>
      <c r="T471" s="43"/>
      <c r="U471" s="43"/>
      <c r="V471" s="43"/>
      <c r="W471" s="43"/>
      <c r="X471" s="73"/>
      <c r="Y471" s="58"/>
    </row>
    <row r="472" spans="1:25" ht="32.25" outlineLevel="6" thickBot="1">
      <c r="A472" s="91" t="s">
        <v>471</v>
      </c>
      <c r="B472" s="128">
        <v>953</v>
      </c>
      <c r="C472" s="88" t="s">
        <v>18</v>
      </c>
      <c r="D472" s="88" t="s">
        <v>472</v>
      </c>
      <c r="E472" s="88" t="s">
        <v>5</v>
      </c>
      <c r="F472" s="88"/>
      <c r="G472" s="139">
        <f>G473</f>
        <v>30</v>
      </c>
      <c r="H472" s="54"/>
      <c r="I472" s="43"/>
      <c r="J472" s="43"/>
      <c r="K472" s="43"/>
      <c r="L472" s="43"/>
      <c r="M472" s="43"/>
      <c r="N472" s="43"/>
      <c r="O472" s="43"/>
      <c r="P472" s="43"/>
      <c r="Q472" s="43"/>
      <c r="R472" s="43"/>
      <c r="S472" s="43"/>
      <c r="T472" s="43"/>
      <c r="U472" s="43"/>
      <c r="V472" s="43"/>
      <c r="W472" s="43"/>
      <c r="X472" s="73"/>
      <c r="Y472" s="58"/>
    </row>
    <row r="473" spans="1:25" ht="16.5" outlineLevel="6" thickBot="1">
      <c r="A473" s="5" t="s">
        <v>116</v>
      </c>
      <c r="B473" s="21">
        <v>953</v>
      </c>
      <c r="C473" s="6" t="s">
        <v>18</v>
      </c>
      <c r="D473" s="6" t="s">
        <v>472</v>
      </c>
      <c r="E473" s="6" t="s">
        <v>115</v>
      </c>
      <c r="F473" s="6"/>
      <c r="G473" s="142">
        <f>G474</f>
        <v>30</v>
      </c>
      <c r="H473" s="54"/>
      <c r="I473" s="43"/>
      <c r="J473" s="43"/>
      <c r="K473" s="43"/>
      <c r="L473" s="43"/>
      <c r="M473" s="43"/>
      <c r="N473" s="43"/>
      <c r="O473" s="43"/>
      <c r="P473" s="43"/>
      <c r="Q473" s="43"/>
      <c r="R473" s="43"/>
      <c r="S473" s="43"/>
      <c r="T473" s="43"/>
      <c r="U473" s="43"/>
      <c r="V473" s="43"/>
      <c r="W473" s="43"/>
      <c r="X473" s="73"/>
      <c r="Y473" s="58"/>
    </row>
    <row r="474" spans="1:25" ht="16.5" outlineLevel="6" thickBot="1">
      <c r="A474" s="93" t="s">
        <v>83</v>
      </c>
      <c r="B474" s="130">
        <v>953</v>
      </c>
      <c r="C474" s="90" t="s">
        <v>18</v>
      </c>
      <c r="D474" s="156" t="s">
        <v>472</v>
      </c>
      <c r="E474" s="90" t="s">
        <v>84</v>
      </c>
      <c r="F474" s="90"/>
      <c r="G474" s="138">
        <v>30</v>
      </c>
      <c r="H474" s="54"/>
      <c r="I474" s="43"/>
      <c r="J474" s="43"/>
      <c r="K474" s="43"/>
      <c r="L474" s="43"/>
      <c r="M474" s="43"/>
      <c r="N474" s="43"/>
      <c r="O474" s="43"/>
      <c r="P474" s="43"/>
      <c r="Q474" s="43"/>
      <c r="R474" s="43"/>
      <c r="S474" s="43"/>
      <c r="T474" s="43"/>
      <c r="U474" s="43"/>
      <c r="V474" s="43"/>
      <c r="W474" s="43"/>
      <c r="X474" s="73"/>
      <c r="Y474" s="58"/>
    </row>
    <row r="475" spans="1:25" ht="46.5" customHeight="1" outlineLevel="6" thickBot="1">
      <c r="A475" s="121" t="s">
        <v>369</v>
      </c>
      <c r="B475" s="128">
        <v>953</v>
      </c>
      <c r="C475" s="88" t="s">
        <v>18</v>
      </c>
      <c r="D475" s="88" t="s">
        <v>370</v>
      </c>
      <c r="E475" s="88" t="s">
        <v>5</v>
      </c>
      <c r="F475" s="88"/>
      <c r="G475" s="139">
        <f>G476</f>
        <v>1453.70214</v>
      </c>
      <c r="H475" s="54"/>
      <c r="I475" s="43"/>
      <c r="J475" s="43"/>
      <c r="K475" s="43"/>
      <c r="L475" s="43"/>
      <c r="M475" s="43"/>
      <c r="N475" s="43"/>
      <c r="O475" s="43"/>
      <c r="P475" s="43"/>
      <c r="Q475" s="43"/>
      <c r="R475" s="43"/>
      <c r="S475" s="43"/>
      <c r="T475" s="43"/>
      <c r="U475" s="43"/>
      <c r="V475" s="43"/>
      <c r="W475" s="43"/>
      <c r="X475" s="73"/>
      <c r="Y475" s="58"/>
    </row>
    <row r="476" spans="1:25" ht="16.5" outlineLevel="6" thickBot="1">
      <c r="A476" s="5" t="s">
        <v>116</v>
      </c>
      <c r="B476" s="21">
        <v>953</v>
      </c>
      <c r="C476" s="6" t="s">
        <v>18</v>
      </c>
      <c r="D476" s="6" t="s">
        <v>370</v>
      </c>
      <c r="E476" s="6" t="s">
        <v>115</v>
      </c>
      <c r="F476" s="6"/>
      <c r="G476" s="142">
        <f>G477</f>
        <v>1453.70214</v>
      </c>
      <c r="H476" s="54"/>
      <c r="I476" s="43"/>
      <c r="J476" s="43"/>
      <c r="K476" s="43"/>
      <c r="L476" s="43"/>
      <c r="M476" s="43"/>
      <c r="N476" s="43"/>
      <c r="O476" s="43"/>
      <c r="P476" s="43"/>
      <c r="Q476" s="43"/>
      <c r="R476" s="43"/>
      <c r="S476" s="43"/>
      <c r="T476" s="43"/>
      <c r="U476" s="43"/>
      <c r="V476" s="43"/>
      <c r="W476" s="43"/>
      <c r="X476" s="73"/>
      <c r="Y476" s="58"/>
    </row>
    <row r="477" spans="1:25" ht="16.5" outlineLevel="6" thickBot="1">
      <c r="A477" s="93" t="s">
        <v>83</v>
      </c>
      <c r="B477" s="130">
        <v>953</v>
      </c>
      <c r="C477" s="90" t="s">
        <v>18</v>
      </c>
      <c r="D477" s="90" t="s">
        <v>370</v>
      </c>
      <c r="E477" s="90" t="s">
        <v>84</v>
      </c>
      <c r="F477" s="90"/>
      <c r="G477" s="138">
        <v>1453.70214</v>
      </c>
      <c r="H477" s="54"/>
      <c r="I477" s="43"/>
      <c r="J477" s="43"/>
      <c r="K477" s="43"/>
      <c r="L477" s="43"/>
      <c r="M477" s="43"/>
      <c r="N477" s="43"/>
      <c r="O477" s="43"/>
      <c r="P477" s="43"/>
      <c r="Q477" s="43"/>
      <c r="R477" s="43"/>
      <c r="S477" s="43"/>
      <c r="T477" s="43"/>
      <c r="U477" s="43"/>
      <c r="V477" s="43"/>
      <c r="W477" s="43"/>
      <c r="X477" s="73"/>
      <c r="Y477" s="58"/>
    </row>
    <row r="478" spans="1:25" ht="63.75" outlineLevel="6" thickBot="1">
      <c r="A478" s="121" t="s">
        <v>403</v>
      </c>
      <c r="B478" s="128">
        <v>953</v>
      </c>
      <c r="C478" s="88" t="s">
        <v>18</v>
      </c>
      <c r="D478" s="88" t="s">
        <v>404</v>
      </c>
      <c r="E478" s="88" t="s">
        <v>5</v>
      </c>
      <c r="F478" s="88"/>
      <c r="G478" s="139">
        <f>G479</f>
        <v>35.18979</v>
      </c>
      <c r="H478" s="54"/>
      <c r="I478" s="43"/>
      <c r="J478" s="43"/>
      <c r="K478" s="43"/>
      <c r="L478" s="43"/>
      <c r="M478" s="43"/>
      <c r="N478" s="43"/>
      <c r="O478" s="43"/>
      <c r="P478" s="43"/>
      <c r="Q478" s="43"/>
      <c r="R478" s="43"/>
      <c r="S478" s="43"/>
      <c r="T478" s="43"/>
      <c r="U478" s="43"/>
      <c r="V478" s="43"/>
      <c r="W478" s="43"/>
      <c r="X478" s="73"/>
      <c r="Y478" s="58"/>
    </row>
    <row r="479" spans="1:25" ht="16.5" outlineLevel="6" thickBot="1">
      <c r="A479" s="5" t="s">
        <v>116</v>
      </c>
      <c r="B479" s="21">
        <v>953</v>
      </c>
      <c r="C479" s="6" t="s">
        <v>18</v>
      </c>
      <c r="D479" s="6" t="s">
        <v>404</v>
      </c>
      <c r="E479" s="6" t="s">
        <v>115</v>
      </c>
      <c r="F479" s="6"/>
      <c r="G479" s="142">
        <f>G480</f>
        <v>35.18979</v>
      </c>
      <c r="H479" s="54"/>
      <c r="I479" s="43"/>
      <c r="J479" s="43"/>
      <c r="K479" s="43"/>
      <c r="L479" s="43"/>
      <c r="M479" s="43"/>
      <c r="N479" s="43"/>
      <c r="O479" s="43"/>
      <c r="P479" s="43"/>
      <c r="Q479" s="43"/>
      <c r="R479" s="43"/>
      <c r="S479" s="43"/>
      <c r="T479" s="43"/>
      <c r="U479" s="43"/>
      <c r="V479" s="43"/>
      <c r="W479" s="43"/>
      <c r="X479" s="73"/>
      <c r="Y479" s="58"/>
    </row>
    <row r="480" spans="1:25" ht="16.5" outlineLevel="6" thickBot="1">
      <c r="A480" s="93" t="s">
        <v>83</v>
      </c>
      <c r="B480" s="130">
        <v>953</v>
      </c>
      <c r="C480" s="90" t="s">
        <v>18</v>
      </c>
      <c r="D480" s="90" t="s">
        <v>404</v>
      </c>
      <c r="E480" s="90" t="s">
        <v>84</v>
      </c>
      <c r="F480" s="90"/>
      <c r="G480" s="138">
        <v>35.18979</v>
      </c>
      <c r="H480" s="54"/>
      <c r="I480" s="43"/>
      <c r="J480" s="43"/>
      <c r="K480" s="43"/>
      <c r="L480" s="43"/>
      <c r="M480" s="43"/>
      <c r="N480" s="43"/>
      <c r="O480" s="43"/>
      <c r="P480" s="43"/>
      <c r="Q480" s="43"/>
      <c r="R480" s="43"/>
      <c r="S480" s="43"/>
      <c r="T480" s="43"/>
      <c r="U480" s="43"/>
      <c r="V480" s="43"/>
      <c r="W480" s="43"/>
      <c r="X480" s="73"/>
      <c r="Y480" s="58"/>
    </row>
    <row r="481" spans="1:25" ht="32.25" outlineLevel="6" thickBot="1">
      <c r="A481" s="131" t="s">
        <v>224</v>
      </c>
      <c r="B481" s="134">
        <v>953</v>
      </c>
      <c r="C481" s="9" t="s">
        <v>18</v>
      </c>
      <c r="D481" s="9" t="s">
        <v>289</v>
      </c>
      <c r="E481" s="9" t="s">
        <v>5</v>
      </c>
      <c r="F481" s="9"/>
      <c r="G481" s="145">
        <f>G482</f>
        <v>379.15</v>
      </c>
      <c r="H481" s="31" t="e">
        <f>H482+#REF!+#REF!+H499</f>
        <v>#REF!</v>
      </c>
      <c r="I481" s="31" t="e">
        <f>I482+#REF!+#REF!+I499</f>
        <v>#REF!</v>
      </c>
      <c r="J481" s="31" t="e">
        <f>J482+#REF!+#REF!+J499</f>
        <v>#REF!</v>
      </c>
      <c r="K481" s="31" t="e">
        <f>K482+#REF!+#REF!+K499</f>
        <v>#REF!</v>
      </c>
      <c r="L481" s="31" t="e">
        <f>L482+#REF!+#REF!+L499</f>
        <v>#REF!</v>
      </c>
      <c r="M481" s="31" t="e">
        <f>M482+#REF!+#REF!+M499</f>
        <v>#REF!</v>
      </c>
      <c r="N481" s="31" t="e">
        <f>N482+#REF!+#REF!+N499</f>
        <v>#REF!</v>
      </c>
      <c r="O481" s="31" t="e">
        <f>O482+#REF!+#REF!+O499</f>
        <v>#REF!</v>
      </c>
      <c r="P481" s="31" t="e">
        <f>P482+#REF!+#REF!+P499</f>
        <v>#REF!</v>
      </c>
      <c r="Q481" s="31" t="e">
        <f>Q482+#REF!+#REF!+Q499</f>
        <v>#REF!</v>
      </c>
      <c r="R481" s="31" t="e">
        <f>R482+#REF!+#REF!+R499</f>
        <v>#REF!</v>
      </c>
      <c r="S481" s="31" t="e">
        <f>S482+#REF!+#REF!+S499</f>
        <v>#REF!</v>
      </c>
      <c r="T481" s="31" t="e">
        <f>T482+#REF!+#REF!+T499</f>
        <v>#REF!</v>
      </c>
      <c r="U481" s="31" t="e">
        <f>U482+#REF!+#REF!+U499</f>
        <v>#REF!</v>
      </c>
      <c r="V481" s="31" t="e">
        <f>V482+#REF!+#REF!+V499</f>
        <v>#REF!</v>
      </c>
      <c r="W481" s="31" t="e">
        <f>W482+#REF!+#REF!+W499</f>
        <v>#REF!</v>
      </c>
      <c r="X481" s="31" t="e">
        <f>X482+#REF!+#REF!+X499</f>
        <v>#REF!</v>
      </c>
      <c r="Y481" s="58" t="e">
        <f>X481/G466*100</f>
        <v>#REF!</v>
      </c>
    </row>
    <row r="482" spans="1:25" ht="32.25" outlineLevel="6" thickBot="1">
      <c r="A482" s="121" t="s">
        <v>177</v>
      </c>
      <c r="B482" s="128">
        <v>953</v>
      </c>
      <c r="C482" s="88" t="s">
        <v>18</v>
      </c>
      <c r="D482" s="88" t="s">
        <v>290</v>
      </c>
      <c r="E482" s="88" t="s">
        <v>5</v>
      </c>
      <c r="F482" s="88"/>
      <c r="G482" s="146">
        <f>G483</f>
        <v>379.15</v>
      </c>
      <c r="H482" s="32">
        <f aca="true" t="shared" si="49" ref="H482:X482">H483</f>
        <v>0</v>
      </c>
      <c r="I482" s="32">
        <f t="shared" si="49"/>
        <v>0</v>
      </c>
      <c r="J482" s="32">
        <f t="shared" si="49"/>
        <v>0</v>
      </c>
      <c r="K482" s="32">
        <f t="shared" si="49"/>
        <v>0</v>
      </c>
      <c r="L482" s="32">
        <f t="shared" si="49"/>
        <v>0</v>
      </c>
      <c r="M482" s="32">
        <f t="shared" si="49"/>
        <v>0</v>
      </c>
      <c r="N482" s="32">
        <f t="shared" si="49"/>
        <v>0</v>
      </c>
      <c r="O482" s="32">
        <f t="shared" si="49"/>
        <v>0</v>
      </c>
      <c r="P482" s="32">
        <f t="shared" si="49"/>
        <v>0</v>
      </c>
      <c r="Q482" s="32">
        <f t="shared" si="49"/>
        <v>0</v>
      </c>
      <c r="R482" s="32">
        <f t="shared" si="49"/>
        <v>0</v>
      </c>
      <c r="S482" s="32">
        <f t="shared" si="49"/>
        <v>0</v>
      </c>
      <c r="T482" s="32">
        <f t="shared" si="49"/>
        <v>0</v>
      </c>
      <c r="U482" s="32">
        <f t="shared" si="49"/>
        <v>0</v>
      </c>
      <c r="V482" s="32">
        <f t="shared" si="49"/>
        <v>0</v>
      </c>
      <c r="W482" s="32">
        <f t="shared" si="49"/>
        <v>0</v>
      </c>
      <c r="X482" s="69">
        <f t="shared" si="49"/>
        <v>48148.89725</v>
      </c>
      <c r="Y482" s="58">
        <f>X482/G467*100</f>
        <v>55.53313870338974</v>
      </c>
    </row>
    <row r="483" spans="1:25" ht="16.5" outlineLevel="6" thickBot="1">
      <c r="A483" s="5" t="s">
        <v>116</v>
      </c>
      <c r="B483" s="21">
        <v>953</v>
      </c>
      <c r="C483" s="6" t="s">
        <v>18</v>
      </c>
      <c r="D483" s="6" t="s">
        <v>290</v>
      </c>
      <c r="E483" s="6" t="s">
        <v>115</v>
      </c>
      <c r="F483" s="6"/>
      <c r="G483" s="147">
        <f>G484</f>
        <v>379.15</v>
      </c>
      <c r="H483" s="34">
        <f aca="true" t="shared" si="50" ref="H483:X483">H494</f>
        <v>0</v>
      </c>
      <c r="I483" s="34">
        <f t="shared" si="50"/>
        <v>0</v>
      </c>
      <c r="J483" s="34">
        <f t="shared" si="50"/>
        <v>0</v>
      </c>
      <c r="K483" s="34">
        <f t="shared" si="50"/>
        <v>0</v>
      </c>
      <c r="L483" s="34">
        <f t="shared" si="50"/>
        <v>0</v>
      </c>
      <c r="M483" s="34">
        <f t="shared" si="50"/>
        <v>0</v>
      </c>
      <c r="N483" s="34">
        <f t="shared" si="50"/>
        <v>0</v>
      </c>
      <c r="O483" s="34">
        <f t="shared" si="50"/>
        <v>0</v>
      </c>
      <c r="P483" s="34">
        <f t="shared" si="50"/>
        <v>0</v>
      </c>
      <c r="Q483" s="34">
        <f t="shared" si="50"/>
        <v>0</v>
      </c>
      <c r="R483" s="34">
        <f t="shared" si="50"/>
        <v>0</v>
      </c>
      <c r="S483" s="34">
        <f t="shared" si="50"/>
        <v>0</v>
      </c>
      <c r="T483" s="34">
        <f t="shared" si="50"/>
        <v>0</v>
      </c>
      <c r="U483" s="34">
        <f t="shared" si="50"/>
        <v>0</v>
      </c>
      <c r="V483" s="34">
        <f t="shared" si="50"/>
        <v>0</v>
      </c>
      <c r="W483" s="34">
        <f t="shared" si="50"/>
        <v>0</v>
      </c>
      <c r="X483" s="67">
        <f t="shared" si="50"/>
        <v>48148.89725</v>
      </c>
      <c r="Y483" s="58">
        <f>X483/G468*100</f>
        <v>55.53313870338974</v>
      </c>
    </row>
    <row r="484" spans="1:25" ht="16.5" outlineLevel="6" thickBot="1">
      <c r="A484" s="93" t="s">
        <v>83</v>
      </c>
      <c r="B484" s="130">
        <v>953</v>
      </c>
      <c r="C484" s="90" t="s">
        <v>18</v>
      </c>
      <c r="D484" s="90" t="s">
        <v>290</v>
      </c>
      <c r="E484" s="90" t="s">
        <v>84</v>
      </c>
      <c r="F484" s="90"/>
      <c r="G484" s="148">
        <v>379.15</v>
      </c>
      <c r="H484" s="54"/>
      <c r="I484" s="43"/>
      <c r="J484" s="43"/>
      <c r="K484" s="43"/>
      <c r="L484" s="43"/>
      <c r="M484" s="43"/>
      <c r="N484" s="43"/>
      <c r="O484" s="43"/>
      <c r="P484" s="43"/>
      <c r="Q484" s="43"/>
      <c r="R484" s="43"/>
      <c r="S484" s="43"/>
      <c r="T484" s="43"/>
      <c r="U484" s="43"/>
      <c r="V484" s="43"/>
      <c r="W484" s="43"/>
      <c r="X484" s="80"/>
      <c r="Y484" s="58"/>
    </row>
    <row r="485" spans="1:25" ht="16.5" outlineLevel="6" thickBot="1">
      <c r="A485" s="131" t="s">
        <v>318</v>
      </c>
      <c r="B485" s="134">
        <v>953</v>
      </c>
      <c r="C485" s="9" t="s">
        <v>18</v>
      </c>
      <c r="D485" s="9" t="s">
        <v>320</v>
      </c>
      <c r="E485" s="9" t="s">
        <v>5</v>
      </c>
      <c r="F485" s="9"/>
      <c r="G485" s="137">
        <f>G486</f>
        <v>0</v>
      </c>
      <c r="H485" s="54"/>
      <c r="I485" s="43"/>
      <c r="J485" s="43"/>
      <c r="K485" s="43"/>
      <c r="L485" s="43"/>
      <c r="M485" s="43"/>
      <c r="N485" s="43"/>
      <c r="O485" s="43"/>
      <c r="P485" s="43"/>
      <c r="Q485" s="43"/>
      <c r="R485" s="43"/>
      <c r="S485" s="43"/>
      <c r="T485" s="43"/>
      <c r="U485" s="43"/>
      <c r="V485" s="43"/>
      <c r="W485" s="43"/>
      <c r="X485" s="80"/>
      <c r="Y485" s="58"/>
    </row>
    <row r="486" spans="1:25" ht="15" customHeight="1" outlineLevel="6" thickBot="1">
      <c r="A486" s="121" t="s">
        <v>319</v>
      </c>
      <c r="B486" s="128">
        <v>953</v>
      </c>
      <c r="C486" s="88" t="s">
        <v>18</v>
      </c>
      <c r="D486" s="88" t="s">
        <v>331</v>
      </c>
      <c r="E486" s="88" t="s">
        <v>5</v>
      </c>
      <c r="F486" s="88"/>
      <c r="G486" s="139">
        <f>G487</f>
        <v>0</v>
      </c>
      <c r="H486" s="54"/>
      <c r="I486" s="43"/>
      <c r="J486" s="43"/>
      <c r="K486" s="43"/>
      <c r="L486" s="43"/>
      <c r="M486" s="43"/>
      <c r="N486" s="43"/>
      <c r="O486" s="43"/>
      <c r="P486" s="43"/>
      <c r="Q486" s="43"/>
      <c r="R486" s="43"/>
      <c r="S486" s="43"/>
      <c r="T486" s="43"/>
      <c r="U486" s="43"/>
      <c r="V486" s="43"/>
      <c r="W486" s="43"/>
      <c r="X486" s="80"/>
      <c r="Y486" s="58"/>
    </row>
    <row r="487" spans="1:25" ht="16.5" outlineLevel="6" thickBot="1">
      <c r="A487" s="5" t="s">
        <v>116</v>
      </c>
      <c r="B487" s="21">
        <v>953</v>
      </c>
      <c r="C487" s="6" t="s">
        <v>18</v>
      </c>
      <c r="D487" s="6" t="s">
        <v>331</v>
      </c>
      <c r="E487" s="6" t="s">
        <v>115</v>
      </c>
      <c r="F487" s="6"/>
      <c r="G487" s="142">
        <f>G488</f>
        <v>0</v>
      </c>
      <c r="H487" s="54"/>
      <c r="I487" s="43"/>
      <c r="J487" s="43"/>
      <c r="K487" s="43"/>
      <c r="L487" s="43"/>
      <c r="M487" s="43"/>
      <c r="N487" s="43"/>
      <c r="O487" s="43"/>
      <c r="P487" s="43"/>
      <c r="Q487" s="43"/>
      <c r="R487" s="43"/>
      <c r="S487" s="43"/>
      <c r="T487" s="43"/>
      <c r="U487" s="43"/>
      <c r="V487" s="43"/>
      <c r="W487" s="43"/>
      <c r="X487" s="80"/>
      <c r="Y487" s="58"/>
    </row>
    <row r="488" spans="1:25" ht="16.5" outlineLevel="6" thickBot="1">
      <c r="A488" s="93" t="s">
        <v>83</v>
      </c>
      <c r="B488" s="130">
        <v>953</v>
      </c>
      <c r="C488" s="90" t="s">
        <v>18</v>
      </c>
      <c r="D488" s="90" t="s">
        <v>331</v>
      </c>
      <c r="E488" s="90" t="s">
        <v>84</v>
      </c>
      <c r="F488" s="90"/>
      <c r="G488" s="138">
        <v>0</v>
      </c>
      <c r="H488" s="54"/>
      <c r="I488" s="43"/>
      <c r="J488" s="43"/>
      <c r="K488" s="43"/>
      <c r="L488" s="43"/>
      <c r="M488" s="43"/>
      <c r="N488" s="43"/>
      <c r="O488" s="43"/>
      <c r="P488" s="43"/>
      <c r="Q488" s="43"/>
      <c r="R488" s="43"/>
      <c r="S488" s="43"/>
      <c r="T488" s="43"/>
      <c r="U488" s="43"/>
      <c r="V488" s="43"/>
      <c r="W488" s="43"/>
      <c r="X488" s="80"/>
      <c r="Y488" s="58"/>
    </row>
    <row r="489" spans="1:25" ht="16.5" outlineLevel="6" thickBot="1">
      <c r="A489" s="120" t="s">
        <v>39</v>
      </c>
      <c r="B489" s="18">
        <v>953</v>
      </c>
      <c r="C489" s="39" t="s">
        <v>19</v>
      </c>
      <c r="D489" s="39" t="s">
        <v>243</v>
      </c>
      <c r="E489" s="39" t="s">
        <v>5</v>
      </c>
      <c r="F489" s="39"/>
      <c r="G489" s="175">
        <f>G494+G490+G530</f>
        <v>519332.98295</v>
      </c>
      <c r="H489" s="54"/>
      <c r="I489" s="43"/>
      <c r="J489" s="43"/>
      <c r="K489" s="43"/>
      <c r="L489" s="43"/>
      <c r="M489" s="43"/>
      <c r="N489" s="43"/>
      <c r="O489" s="43"/>
      <c r="P489" s="43"/>
      <c r="Q489" s="43"/>
      <c r="R489" s="43"/>
      <c r="S489" s="43"/>
      <c r="T489" s="43"/>
      <c r="U489" s="43"/>
      <c r="V489" s="43"/>
      <c r="W489" s="43"/>
      <c r="X489" s="80"/>
      <c r="Y489" s="58"/>
    </row>
    <row r="490" spans="1:25" ht="32.25" outlineLevel="6" thickBot="1">
      <c r="A490" s="108" t="s">
        <v>131</v>
      </c>
      <c r="B490" s="19">
        <v>953</v>
      </c>
      <c r="C490" s="9" t="s">
        <v>19</v>
      </c>
      <c r="D490" s="9" t="s">
        <v>244</v>
      </c>
      <c r="E490" s="9" t="s">
        <v>5</v>
      </c>
      <c r="F490" s="9"/>
      <c r="G490" s="151">
        <f>G491</f>
        <v>12173.69615</v>
      </c>
      <c r="H490" s="54"/>
      <c r="I490" s="43"/>
      <c r="J490" s="43"/>
      <c r="K490" s="43"/>
      <c r="L490" s="43"/>
      <c r="M490" s="43"/>
      <c r="N490" s="43"/>
      <c r="O490" s="43"/>
      <c r="P490" s="43"/>
      <c r="Q490" s="43"/>
      <c r="R490" s="43"/>
      <c r="S490" s="43"/>
      <c r="T490" s="43"/>
      <c r="U490" s="43"/>
      <c r="V490" s="43"/>
      <c r="W490" s="43"/>
      <c r="X490" s="80"/>
      <c r="Y490" s="58"/>
    </row>
    <row r="491" spans="1:25" ht="32.25" outlineLevel="6" thickBot="1">
      <c r="A491" s="108" t="s">
        <v>132</v>
      </c>
      <c r="B491" s="19">
        <v>953</v>
      </c>
      <c r="C491" s="9" t="s">
        <v>19</v>
      </c>
      <c r="D491" s="9" t="s">
        <v>245</v>
      </c>
      <c r="E491" s="9" t="s">
        <v>5</v>
      </c>
      <c r="F491" s="9"/>
      <c r="G491" s="151">
        <f>G492</f>
        <v>12173.69615</v>
      </c>
      <c r="H491" s="54"/>
      <c r="I491" s="43"/>
      <c r="J491" s="43"/>
      <c r="K491" s="43"/>
      <c r="L491" s="43"/>
      <c r="M491" s="43"/>
      <c r="N491" s="43"/>
      <c r="O491" s="43"/>
      <c r="P491" s="43"/>
      <c r="Q491" s="43"/>
      <c r="R491" s="43"/>
      <c r="S491" s="43"/>
      <c r="T491" s="43"/>
      <c r="U491" s="43"/>
      <c r="V491" s="43"/>
      <c r="W491" s="43"/>
      <c r="X491" s="80"/>
      <c r="Y491" s="58"/>
    </row>
    <row r="492" spans="1:25" ht="32.25" outlineLevel="6" thickBot="1">
      <c r="A492" s="91" t="s">
        <v>332</v>
      </c>
      <c r="B492" s="87">
        <v>953</v>
      </c>
      <c r="C492" s="88" t="s">
        <v>19</v>
      </c>
      <c r="D492" s="88" t="s">
        <v>249</v>
      </c>
      <c r="E492" s="88" t="s">
        <v>5</v>
      </c>
      <c r="F492" s="88"/>
      <c r="G492" s="139">
        <f>G493</f>
        <v>12173.69615</v>
      </c>
      <c r="H492" s="54"/>
      <c r="I492" s="43"/>
      <c r="J492" s="43"/>
      <c r="K492" s="43"/>
      <c r="L492" s="43"/>
      <c r="M492" s="43"/>
      <c r="N492" s="43"/>
      <c r="O492" s="43"/>
      <c r="P492" s="43"/>
      <c r="Q492" s="43"/>
      <c r="R492" s="43"/>
      <c r="S492" s="43"/>
      <c r="T492" s="43"/>
      <c r="U492" s="43"/>
      <c r="V492" s="43"/>
      <c r="W492" s="43"/>
      <c r="X492" s="80"/>
      <c r="Y492" s="58"/>
    </row>
    <row r="493" spans="1:25" ht="16.5" outlineLevel="6" thickBot="1">
      <c r="A493" s="5" t="s">
        <v>83</v>
      </c>
      <c r="B493" s="21">
        <v>953</v>
      </c>
      <c r="C493" s="6" t="s">
        <v>19</v>
      </c>
      <c r="D493" s="6" t="s">
        <v>355</v>
      </c>
      <c r="E493" s="6" t="s">
        <v>84</v>
      </c>
      <c r="F493" s="6"/>
      <c r="G493" s="142">
        <v>12173.69615</v>
      </c>
      <c r="H493" s="54"/>
      <c r="I493" s="43"/>
      <c r="J493" s="43"/>
      <c r="K493" s="43"/>
      <c r="L493" s="43"/>
      <c r="M493" s="43"/>
      <c r="N493" s="43"/>
      <c r="O493" s="43"/>
      <c r="P493" s="43"/>
      <c r="Q493" s="43"/>
      <c r="R493" s="43"/>
      <c r="S493" s="43"/>
      <c r="T493" s="43"/>
      <c r="U493" s="43"/>
      <c r="V493" s="43"/>
      <c r="W493" s="43"/>
      <c r="X493" s="80"/>
      <c r="Y493" s="58"/>
    </row>
    <row r="494" spans="1:25" ht="16.5" outlineLevel="6" thickBot="1">
      <c r="A494" s="78" t="s">
        <v>223</v>
      </c>
      <c r="B494" s="19">
        <v>953</v>
      </c>
      <c r="C494" s="9" t="s">
        <v>19</v>
      </c>
      <c r="D494" s="9" t="s">
        <v>284</v>
      </c>
      <c r="E494" s="9" t="s">
        <v>5</v>
      </c>
      <c r="F494" s="9"/>
      <c r="G494" s="151">
        <f>G495+G526</f>
        <v>507139.2868</v>
      </c>
      <c r="H494" s="26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43"/>
      <c r="X494" s="64">
        <v>48148.89725</v>
      </c>
      <c r="Y494" s="58">
        <f>X494/G484*100</f>
        <v>12699.168468943692</v>
      </c>
    </row>
    <row r="495" spans="1:25" ht="16.5" outlineLevel="6" thickBot="1">
      <c r="A495" s="132" t="s">
        <v>178</v>
      </c>
      <c r="B495" s="20">
        <v>953</v>
      </c>
      <c r="C495" s="11" t="s">
        <v>19</v>
      </c>
      <c r="D495" s="11" t="s">
        <v>291</v>
      </c>
      <c r="E495" s="11" t="s">
        <v>5</v>
      </c>
      <c r="F495" s="11"/>
      <c r="G495" s="152">
        <f>G496+G499+G505+G520+G523+G508+G511+G514+G517+G502</f>
        <v>506500.1868</v>
      </c>
      <c r="H495" s="54"/>
      <c r="I495" s="43"/>
      <c r="J495" s="43"/>
      <c r="K495" s="43"/>
      <c r="L495" s="43"/>
      <c r="M495" s="43"/>
      <c r="N495" s="43"/>
      <c r="O495" s="43"/>
      <c r="P495" s="43"/>
      <c r="Q495" s="43"/>
      <c r="R495" s="43"/>
      <c r="S495" s="43"/>
      <c r="T495" s="43"/>
      <c r="U495" s="43"/>
      <c r="V495" s="43"/>
      <c r="W495" s="43"/>
      <c r="X495" s="73"/>
      <c r="Y495" s="58"/>
    </row>
    <row r="496" spans="1:25" ht="32.25" outlineLevel="6" thickBot="1">
      <c r="A496" s="91" t="s">
        <v>154</v>
      </c>
      <c r="B496" s="87">
        <v>953</v>
      </c>
      <c r="C496" s="88" t="s">
        <v>19</v>
      </c>
      <c r="D496" s="88" t="s">
        <v>292</v>
      </c>
      <c r="E496" s="88" t="s">
        <v>5</v>
      </c>
      <c r="F496" s="88"/>
      <c r="G496" s="153">
        <f>G497</f>
        <v>107440</v>
      </c>
      <c r="H496" s="54"/>
      <c r="I496" s="43"/>
      <c r="J496" s="43"/>
      <c r="K496" s="43"/>
      <c r="L496" s="43"/>
      <c r="M496" s="43"/>
      <c r="N496" s="43"/>
      <c r="O496" s="43"/>
      <c r="P496" s="43"/>
      <c r="Q496" s="43"/>
      <c r="R496" s="43"/>
      <c r="S496" s="43"/>
      <c r="T496" s="43"/>
      <c r="U496" s="43"/>
      <c r="V496" s="43"/>
      <c r="W496" s="43"/>
      <c r="X496" s="80"/>
      <c r="Y496" s="58"/>
    </row>
    <row r="497" spans="1:25" ht="16.5" outlineLevel="6" thickBot="1">
      <c r="A497" s="5" t="s">
        <v>116</v>
      </c>
      <c r="B497" s="21">
        <v>953</v>
      </c>
      <c r="C497" s="6" t="s">
        <v>19</v>
      </c>
      <c r="D497" s="6" t="s">
        <v>292</v>
      </c>
      <c r="E497" s="6" t="s">
        <v>115</v>
      </c>
      <c r="F497" s="6"/>
      <c r="G497" s="154">
        <f>G498</f>
        <v>107440</v>
      </c>
      <c r="H497" s="26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43"/>
      <c r="X497" s="64">
        <v>19460.04851</v>
      </c>
      <c r="Y497" s="58" t="e">
        <f>X497/#REF!*100</f>
        <v>#REF!</v>
      </c>
    </row>
    <row r="498" spans="1:25" ht="48" outlineLevel="6" thickBot="1">
      <c r="A498" s="96" t="s">
        <v>196</v>
      </c>
      <c r="B498" s="89">
        <v>953</v>
      </c>
      <c r="C498" s="90" t="s">
        <v>19</v>
      </c>
      <c r="D498" s="90" t="s">
        <v>292</v>
      </c>
      <c r="E498" s="90" t="s">
        <v>85</v>
      </c>
      <c r="F498" s="90"/>
      <c r="G498" s="155">
        <f>103940+3500</f>
        <v>107440</v>
      </c>
      <c r="H498" s="54"/>
      <c r="I498" s="43"/>
      <c r="J498" s="43"/>
      <c r="K498" s="43"/>
      <c r="L498" s="43"/>
      <c r="M498" s="43"/>
      <c r="N498" s="43"/>
      <c r="O498" s="43"/>
      <c r="P498" s="43"/>
      <c r="Q498" s="43"/>
      <c r="R498" s="43"/>
      <c r="S498" s="43"/>
      <c r="T498" s="43"/>
      <c r="U498" s="43"/>
      <c r="V498" s="43"/>
      <c r="W498" s="43"/>
      <c r="X498" s="73"/>
      <c r="Y498" s="58"/>
    </row>
    <row r="499" spans="1:25" ht="32.25" outlineLevel="6" thickBot="1">
      <c r="A499" s="121" t="s">
        <v>193</v>
      </c>
      <c r="B499" s="87">
        <v>953</v>
      </c>
      <c r="C499" s="88" t="s">
        <v>19</v>
      </c>
      <c r="D499" s="88" t="s">
        <v>296</v>
      </c>
      <c r="E499" s="88" t="s">
        <v>5</v>
      </c>
      <c r="F499" s="88"/>
      <c r="G499" s="153">
        <f>G500</f>
        <v>60648.24579</v>
      </c>
      <c r="H499" s="31" t="e">
        <f aca="true" t="shared" si="51" ref="H499:X499">H500</f>
        <v>#REF!</v>
      </c>
      <c r="I499" s="31" t="e">
        <f t="shared" si="51"/>
        <v>#REF!</v>
      </c>
      <c r="J499" s="31" t="e">
        <f t="shared" si="51"/>
        <v>#REF!</v>
      </c>
      <c r="K499" s="31" t="e">
        <f t="shared" si="51"/>
        <v>#REF!</v>
      </c>
      <c r="L499" s="31" t="e">
        <f t="shared" si="51"/>
        <v>#REF!</v>
      </c>
      <c r="M499" s="31" t="e">
        <f t="shared" si="51"/>
        <v>#REF!</v>
      </c>
      <c r="N499" s="31" t="e">
        <f t="shared" si="51"/>
        <v>#REF!</v>
      </c>
      <c r="O499" s="31" t="e">
        <f t="shared" si="51"/>
        <v>#REF!</v>
      </c>
      <c r="P499" s="31" t="e">
        <f t="shared" si="51"/>
        <v>#REF!</v>
      </c>
      <c r="Q499" s="31" t="e">
        <f t="shared" si="51"/>
        <v>#REF!</v>
      </c>
      <c r="R499" s="31" t="e">
        <f t="shared" si="51"/>
        <v>#REF!</v>
      </c>
      <c r="S499" s="31" t="e">
        <f t="shared" si="51"/>
        <v>#REF!</v>
      </c>
      <c r="T499" s="31" t="e">
        <f t="shared" si="51"/>
        <v>#REF!</v>
      </c>
      <c r="U499" s="31" t="e">
        <f t="shared" si="51"/>
        <v>#REF!</v>
      </c>
      <c r="V499" s="31" t="e">
        <f t="shared" si="51"/>
        <v>#REF!</v>
      </c>
      <c r="W499" s="31" t="e">
        <f t="shared" si="51"/>
        <v>#REF!</v>
      </c>
      <c r="X499" s="31" t="e">
        <f t="shared" si="51"/>
        <v>#REF!</v>
      </c>
      <c r="Y499" s="58">
        <v>0</v>
      </c>
    </row>
    <row r="500" spans="1:25" ht="16.5" outlineLevel="6" thickBot="1">
      <c r="A500" s="5" t="s">
        <v>116</v>
      </c>
      <c r="B500" s="21">
        <v>953</v>
      </c>
      <c r="C500" s="6" t="s">
        <v>19</v>
      </c>
      <c r="D500" s="6" t="s">
        <v>296</v>
      </c>
      <c r="E500" s="6" t="s">
        <v>115</v>
      </c>
      <c r="F500" s="6"/>
      <c r="G500" s="154">
        <f>G501</f>
        <v>60648.24579</v>
      </c>
      <c r="H500" s="34" t="e">
        <f>#REF!</f>
        <v>#REF!</v>
      </c>
      <c r="I500" s="34" t="e">
        <f>#REF!</f>
        <v>#REF!</v>
      </c>
      <c r="J500" s="34" t="e">
        <f>#REF!</f>
        <v>#REF!</v>
      </c>
      <c r="K500" s="34" t="e">
        <f>#REF!</f>
        <v>#REF!</v>
      </c>
      <c r="L500" s="34" t="e">
        <f>#REF!</f>
        <v>#REF!</v>
      </c>
      <c r="M500" s="34" t="e">
        <f>#REF!</f>
        <v>#REF!</v>
      </c>
      <c r="N500" s="34" t="e">
        <f>#REF!</f>
        <v>#REF!</v>
      </c>
      <c r="O500" s="34" t="e">
        <f>#REF!</f>
        <v>#REF!</v>
      </c>
      <c r="P500" s="34" t="e">
        <f>#REF!</f>
        <v>#REF!</v>
      </c>
      <c r="Q500" s="34" t="e">
        <f>#REF!</f>
        <v>#REF!</v>
      </c>
      <c r="R500" s="34" t="e">
        <f>#REF!</f>
        <v>#REF!</v>
      </c>
      <c r="S500" s="34" t="e">
        <f>#REF!</f>
        <v>#REF!</v>
      </c>
      <c r="T500" s="34" t="e">
        <f>#REF!</f>
        <v>#REF!</v>
      </c>
      <c r="U500" s="34" t="e">
        <f>#REF!</f>
        <v>#REF!</v>
      </c>
      <c r="V500" s="34" t="e">
        <f>#REF!</f>
        <v>#REF!</v>
      </c>
      <c r="W500" s="34" t="e">
        <f>#REF!</f>
        <v>#REF!</v>
      </c>
      <c r="X500" s="34" t="e">
        <f>#REF!</f>
        <v>#REF!</v>
      </c>
      <c r="Y500" s="58">
        <v>0</v>
      </c>
    </row>
    <row r="501" spans="1:25" ht="16.5" outlineLevel="6" thickBot="1">
      <c r="A501" s="93" t="s">
        <v>83</v>
      </c>
      <c r="B501" s="89">
        <v>953</v>
      </c>
      <c r="C501" s="90" t="s">
        <v>19</v>
      </c>
      <c r="D501" s="90" t="s">
        <v>296</v>
      </c>
      <c r="E501" s="90" t="s">
        <v>84</v>
      </c>
      <c r="F501" s="90"/>
      <c r="G501" s="155">
        <v>60648.24579</v>
      </c>
      <c r="H501" s="54"/>
      <c r="I501" s="43"/>
      <c r="J501" s="43"/>
      <c r="K501" s="43"/>
      <c r="L501" s="43"/>
      <c r="M501" s="43"/>
      <c r="N501" s="43"/>
      <c r="O501" s="43"/>
      <c r="P501" s="43"/>
      <c r="Q501" s="43"/>
      <c r="R501" s="43"/>
      <c r="S501" s="43"/>
      <c r="T501" s="43"/>
      <c r="U501" s="43"/>
      <c r="V501" s="43"/>
      <c r="W501" s="43"/>
      <c r="X501" s="54"/>
      <c r="Y501" s="58"/>
    </row>
    <row r="502" spans="1:25" ht="16.5" outlineLevel="6" thickBot="1">
      <c r="A502" s="91" t="s">
        <v>473</v>
      </c>
      <c r="B502" s="87">
        <v>953</v>
      </c>
      <c r="C502" s="88" t="s">
        <v>19</v>
      </c>
      <c r="D502" s="88" t="s">
        <v>474</v>
      </c>
      <c r="E502" s="88" t="s">
        <v>5</v>
      </c>
      <c r="F502" s="88"/>
      <c r="G502" s="139">
        <f>G503</f>
        <v>75</v>
      </c>
      <c r="H502" s="54"/>
      <c r="I502" s="43"/>
      <c r="J502" s="43"/>
      <c r="K502" s="43"/>
      <c r="L502" s="43"/>
      <c r="M502" s="43"/>
      <c r="N502" s="43"/>
      <c r="O502" s="43"/>
      <c r="P502" s="43"/>
      <c r="Q502" s="43"/>
      <c r="R502" s="43"/>
      <c r="S502" s="43"/>
      <c r="T502" s="43"/>
      <c r="U502" s="43"/>
      <c r="V502" s="43"/>
      <c r="W502" s="43"/>
      <c r="X502" s="54"/>
      <c r="Y502" s="58"/>
    </row>
    <row r="503" spans="1:25" ht="16.5" outlineLevel="6" thickBot="1">
      <c r="A503" s="5" t="s">
        <v>116</v>
      </c>
      <c r="B503" s="21">
        <v>953</v>
      </c>
      <c r="C503" s="6" t="s">
        <v>19</v>
      </c>
      <c r="D503" s="6" t="s">
        <v>474</v>
      </c>
      <c r="E503" s="6" t="s">
        <v>115</v>
      </c>
      <c r="F503" s="6"/>
      <c r="G503" s="142">
        <f>G504</f>
        <v>75</v>
      </c>
      <c r="H503" s="54"/>
      <c r="I503" s="43"/>
      <c r="J503" s="43"/>
      <c r="K503" s="43"/>
      <c r="L503" s="43"/>
      <c r="M503" s="43"/>
      <c r="N503" s="43"/>
      <c r="O503" s="43"/>
      <c r="P503" s="43"/>
      <c r="Q503" s="43"/>
      <c r="R503" s="43"/>
      <c r="S503" s="43"/>
      <c r="T503" s="43"/>
      <c r="U503" s="43"/>
      <c r="V503" s="43"/>
      <c r="W503" s="43"/>
      <c r="X503" s="54"/>
      <c r="Y503" s="58"/>
    </row>
    <row r="504" spans="1:25" ht="16.5" outlineLevel="6" thickBot="1">
      <c r="A504" s="93" t="s">
        <v>83</v>
      </c>
      <c r="B504" s="89">
        <v>953</v>
      </c>
      <c r="C504" s="90" t="s">
        <v>19</v>
      </c>
      <c r="D504" s="156" t="s">
        <v>474</v>
      </c>
      <c r="E504" s="90" t="s">
        <v>84</v>
      </c>
      <c r="F504" s="90"/>
      <c r="G504" s="138">
        <v>75</v>
      </c>
      <c r="H504" s="54"/>
      <c r="I504" s="43"/>
      <c r="J504" s="43"/>
      <c r="K504" s="43"/>
      <c r="L504" s="43"/>
      <c r="M504" s="43"/>
      <c r="N504" s="43"/>
      <c r="O504" s="43"/>
      <c r="P504" s="43"/>
      <c r="Q504" s="43"/>
      <c r="R504" s="43"/>
      <c r="S504" s="43"/>
      <c r="T504" s="43"/>
      <c r="U504" s="43"/>
      <c r="V504" s="43"/>
      <c r="W504" s="43"/>
      <c r="X504" s="54"/>
      <c r="Y504" s="58"/>
    </row>
    <row r="505" spans="1:25" ht="63.75" outlineLevel="6" thickBot="1">
      <c r="A505" s="133" t="s">
        <v>179</v>
      </c>
      <c r="B505" s="135">
        <v>953</v>
      </c>
      <c r="C505" s="104" t="s">
        <v>19</v>
      </c>
      <c r="D505" s="104" t="s">
        <v>293</v>
      </c>
      <c r="E505" s="104" t="s">
        <v>5</v>
      </c>
      <c r="F505" s="104"/>
      <c r="G505" s="160">
        <f>G506</f>
        <v>291581</v>
      </c>
      <c r="H505" s="31"/>
      <c r="I505" s="31"/>
      <c r="J505" s="31"/>
      <c r="K505" s="31"/>
      <c r="L505" s="31"/>
      <c r="M505" s="31"/>
      <c r="N505" s="31"/>
      <c r="O505" s="31"/>
      <c r="P505" s="31"/>
      <c r="Q505" s="31"/>
      <c r="R505" s="31"/>
      <c r="S505" s="31"/>
      <c r="T505" s="31"/>
      <c r="U505" s="31"/>
      <c r="V505" s="31"/>
      <c r="W505" s="31"/>
      <c r="X505" s="68"/>
      <c r="Y505" s="58"/>
    </row>
    <row r="506" spans="1:25" ht="23.25" customHeight="1" outlineLevel="6" thickBot="1">
      <c r="A506" s="5" t="s">
        <v>116</v>
      </c>
      <c r="B506" s="21">
        <v>953</v>
      </c>
      <c r="C506" s="6" t="s">
        <v>19</v>
      </c>
      <c r="D506" s="6" t="s">
        <v>293</v>
      </c>
      <c r="E506" s="6" t="s">
        <v>115</v>
      </c>
      <c r="F506" s="6"/>
      <c r="G506" s="154">
        <f>G507</f>
        <v>291581</v>
      </c>
      <c r="H506" s="81"/>
      <c r="I506" s="82"/>
      <c r="J506" s="82"/>
      <c r="K506" s="82"/>
      <c r="L506" s="82"/>
      <c r="M506" s="82"/>
      <c r="N506" s="82"/>
      <c r="O506" s="82"/>
      <c r="P506" s="82"/>
      <c r="Q506" s="82"/>
      <c r="R506" s="82"/>
      <c r="S506" s="82"/>
      <c r="T506" s="82"/>
      <c r="U506" s="82"/>
      <c r="V506" s="82"/>
      <c r="W506" s="82"/>
      <c r="X506" s="83"/>
      <c r="Y506" s="58"/>
    </row>
    <row r="507" spans="1:25" ht="18.75" customHeight="1" outlineLevel="6" thickBot="1">
      <c r="A507" s="96" t="s">
        <v>196</v>
      </c>
      <c r="B507" s="89">
        <v>953</v>
      </c>
      <c r="C507" s="90" t="s">
        <v>19</v>
      </c>
      <c r="D507" s="90" t="s">
        <v>293</v>
      </c>
      <c r="E507" s="90" t="s">
        <v>85</v>
      </c>
      <c r="F507" s="90"/>
      <c r="G507" s="155">
        <v>291581</v>
      </c>
      <c r="H507" s="81"/>
      <c r="I507" s="82"/>
      <c r="J507" s="82"/>
      <c r="K507" s="82"/>
      <c r="L507" s="82"/>
      <c r="M507" s="82"/>
      <c r="N507" s="82"/>
      <c r="O507" s="82"/>
      <c r="P507" s="82"/>
      <c r="Q507" s="82"/>
      <c r="R507" s="82"/>
      <c r="S507" s="82"/>
      <c r="T507" s="82"/>
      <c r="U507" s="82"/>
      <c r="V507" s="82"/>
      <c r="W507" s="82"/>
      <c r="X507" s="83"/>
      <c r="Y507" s="58"/>
    </row>
    <row r="508" spans="1:25" ht="48.75" customHeight="1" outlineLevel="6" thickBot="1">
      <c r="A508" s="133" t="s">
        <v>363</v>
      </c>
      <c r="B508" s="135">
        <v>953</v>
      </c>
      <c r="C508" s="104" t="s">
        <v>19</v>
      </c>
      <c r="D508" s="104" t="s">
        <v>364</v>
      </c>
      <c r="E508" s="104" t="s">
        <v>5</v>
      </c>
      <c r="F508" s="104"/>
      <c r="G508" s="160">
        <f>G509</f>
        <v>17985.202</v>
      </c>
      <c r="H508" s="81"/>
      <c r="I508" s="82"/>
      <c r="J508" s="82"/>
      <c r="K508" s="82"/>
      <c r="L508" s="82"/>
      <c r="M508" s="82"/>
      <c r="N508" s="82"/>
      <c r="O508" s="82"/>
      <c r="P508" s="82"/>
      <c r="Q508" s="82"/>
      <c r="R508" s="82"/>
      <c r="S508" s="82"/>
      <c r="T508" s="82"/>
      <c r="U508" s="82"/>
      <c r="V508" s="82"/>
      <c r="W508" s="82"/>
      <c r="X508" s="83"/>
      <c r="Y508" s="58"/>
    </row>
    <row r="509" spans="1:25" ht="18.75" customHeight="1" outlineLevel="6" thickBot="1">
      <c r="A509" s="5" t="s">
        <v>116</v>
      </c>
      <c r="B509" s="21">
        <v>953</v>
      </c>
      <c r="C509" s="6" t="s">
        <v>19</v>
      </c>
      <c r="D509" s="6" t="s">
        <v>364</v>
      </c>
      <c r="E509" s="6" t="s">
        <v>115</v>
      </c>
      <c r="F509" s="6"/>
      <c r="G509" s="154">
        <f>G510</f>
        <v>17985.202</v>
      </c>
      <c r="H509" s="81"/>
      <c r="I509" s="82"/>
      <c r="J509" s="82"/>
      <c r="K509" s="82"/>
      <c r="L509" s="82"/>
      <c r="M509" s="82"/>
      <c r="N509" s="82"/>
      <c r="O509" s="82"/>
      <c r="P509" s="82"/>
      <c r="Q509" s="82"/>
      <c r="R509" s="82"/>
      <c r="S509" s="82"/>
      <c r="T509" s="82"/>
      <c r="U509" s="82"/>
      <c r="V509" s="82"/>
      <c r="W509" s="82"/>
      <c r="X509" s="83"/>
      <c r="Y509" s="58"/>
    </row>
    <row r="510" spans="1:25" ht="18.75" customHeight="1" outlineLevel="6" thickBot="1">
      <c r="A510" s="96" t="s">
        <v>196</v>
      </c>
      <c r="B510" s="89">
        <v>953</v>
      </c>
      <c r="C510" s="90" t="s">
        <v>19</v>
      </c>
      <c r="D510" s="90" t="s">
        <v>364</v>
      </c>
      <c r="E510" s="90" t="s">
        <v>85</v>
      </c>
      <c r="F510" s="90"/>
      <c r="G510" s="155">
        <v>17985.202</v>
      </c>
      <c r="H510" s="81"/>
      <c r="I510" s="82"/>
      <c r="J510" s="82"/>
      <c r="K510" s="82"/>
      <c r="L510" s="82"/>
      <c r="M510" s="82"/>
      <c r="N510" s="82"/>
      <c r="O510" s="82"/>
      <c r="P510" s="82"/>
      <c r="Q510" s="82"/>
      <c r="R510" s="82"/>
      <c r="S510" s="82"/>
      <c r="T510" s="82"/>
      <c r="U510" s="82"/>
      <c r="V510" s="82"/>
      <c r="W510" s="82"/>
      <c r="X510" s="83"/>
      <c r="Y510" s="58"/>
    </row>
    <row r="511" spans="1:25" ht="51" customHeight="1" outlineLevel="6" thickBot="1">
      <c r="A511" s="110" t="s">
        <v>371</v>
      </c>
      <c r="B511" s="135">
        <v>953</v>
      </c>
      <c r="C511" s="104" t="s">
        <v>19</v>
      </c>
      <c r="D511" s="88" t="s">
        <v>373</v>
      </c>
      <c r="E511" s="88" t="s">
        <v>5</v>
      </c>
      <c r="F511" s="88"/>
      <c r="G511" s="153">
        <f>G512</f>
        <v>7936</v>
      </c>
      <c r="H511" s="81"/>
      <c r="I511" s="82"/>
      <c r="J511" s="82"/>
      <c r="K511" s="82"/>
      <c r="L511" s="82"/>
      <c r="M511" s="82"/>
      <c r="N511" s="82"/>
      <c r="O511" s="82"/>
      <c r="P511" s="82"/>
      <c r="Q511" s="82"/>
      <c r="R511" s="82"/>
      <c r="S511" s="82"/>
      <c r="T511" s="82"/>
      <c r="U511" s="82"/>
      <c r="V511" s="82"/>
      <c r="W511" s="82"/>
      <c r="X511" s="83"/>
      <c r="Y511" s="58"/>
    </row>
    <row r="512" spans="1:25" ht="21" customHeight="1" outlineLevel="6" thickBot="1">
      <c r="A512" s="5" t="s">
        <v>116</v>
      </c>
      <c r="B512" s="21">
        <v>953</v>
      </c>
      <c r="C512" s="6" t="s">
        <v>19</v>
      </c>
      <c r="D512" s="6" t="s">
        <v>373</v>
      </c>
      <c r="E512" s="6" t="s">
        <v>115</v>
      </c>
      <c r="F512" s="6"/>
      <c r="G512" s="154">
        <f>G513</f>
        <v>7936</v>
      </c>
      <c r="H512" s="81"/>
      <c r="I512" s="82"/>
      <c r="J512" s="82"/>
      <c r="K512" s="82"/>
      <c r="L512" s="82"/>
      <c r="M512" s="82"/>
      <c r="N512" s="82"/>
      <c r="O512" s="82"/>
      <c r="P512" s="82"/>
      <c r="Q512" s="82"/>
      <c r="R512" s="82"/>
      <c r="S512" s="82"/>
      <c r="T512" s="82"/>
      <c r="U512" s="82"/>
      <c r="V512" s="82"/>
      <c r="W512" s="82"/>
      <c r="X512" s="83"/>
      <c r="Y512" s="58"/>
    </row>
    <row r="513" spans="1:25" ht="21" customHeight="1" outlineLevel="6" thickBot="1">
      <c r="A513" s="93" t="s">
        <v>83</v>
      </c>
      <c r="B513" s="89">
        <v>953</v>
      </c>
      <c r="C513" s="90" t="s">
        <v>19</v>
      </c>
      <c r="D513" s="90" t="s">
        <v>373</v>
      </c>
      <c r="E513" s="90" t="s">
        <v>84</v>
      </c>
      <c r="F513" s="90"/>
      <c r="G513" s="155">
        <v>7936</v>
      </c>
      <c r="H513" s="81"/>
      <c r="I513" s="82"/>
      <c r="J513" s="82"/>
      <c r="K513" s="82"/>
      <c r="L513" s="82"/>
      <c r="M513" s="82"/>
      <c r="N513" s="82"/>
      <c r="O513" s="82"/>
      <c r="P513" s="82"/>
      <c r="Q513" s="82"/>
      <c r="R513" s="82"/>
      <c r="S513" s="82"/>
      <c r="T513" s="82"/>
      <c r="U513" s="82"/>
      <c r="V513" s="82"/>
      <c r="W513" s="82"/>
      <c r="X513" s="83"/>
      <c r="Y513" s="58"/>
    </row>
    <row r="514" spans="1:25" ht="49.5" customHeight="1" outlineLevel="6" thickBot="1">
      <c r="A514" s="110" t="s">
        <v>415</v>
      </c>
      <c r="B514" s="135">
        <v>953</v>
      </c>
      <c r="C514" s="104" t="s">
        <v>19</v>
      </c>
      <c r="D514" s="88" t="s">
        <v>416</v>
      </c>
      <c r="E514" s="88" t="s">
        <v>5</v>
      </c>
      <c r="F514" s="88"/>
      <c r="G514" s="153">
        <f>G515</f>
        <v>0</v>
      </c>
      <c r="H514" s="81"/>
      <c r="I514" s="82"/>
      <c r="J514" s="82"/>
      <c r="K514" s="82"/>
      <c r="L514" s="82"/>
      <c r="M514" s="82"/>
      <c r="N514" s="82"/>
      <c r="O514" s="82"/>
      <c r="P514" s="82"/>
      <c r="Q514" s="82"/>
      <c r="R514" s="82"/>
      <c r="S514" s="82"/>
      <c r="T514" s="82"/>
      <c r="U514" s="82"/>
      <c r="V514" s="82"/>
      <c r="W514" s="82"/>
      <c r="X514" s="83"/>
      <c r="Y514" s="58"/>
    </row>
    <row r="515" spans="1:25" ht="18.75" customHeight="1" outlineLevel="6" thickBot="1">
      <c r="A515" s="5" t="s">
        <v>116</v>
      </c>
      <c r="B515" s="21">
        <v>953</v>
      </c>
      <c r="C515" s="6" t="s">
        <v>19</v>
      </c>
      <c r="D515" s="6" t="s">
        <v>416</v>
      </c>
      <c r="E515" s="6" t="s">
        <v>115</v>
      </c>
      <c r="F515" s="6"/>
      <c r="G515" s="154">
        <f>G516</f>
        <v>0</v>
      </c>
      <c r="H515" s="81"/>
      <c r="I515" s="82"/>
      <c r="J515" s="82"/>
      <c r="K515" s="82"/>
      <c r="L515" s="82"/>
      <c r="M515" s="82"/>
      <c r="N515" s="82"/>
      <c r="O515" s="82"/>
      <c r="P515" s="82"/>
      <c r="Q515" s="82"/>
      <c r="R515" s="82"/>
      <c r="S515" s="82"/>
      <c r="T515" s="82"/>
      <c r="U515" s="82"/>
      <c r="V515" s="82"/>
      <c r="W515" s="82"/>
      <c r="X515" s="83"/>
      <c r="Y515" s="58"/>
    </row>
    <row r="516" spans="1:25" ht="18.75" customHeight="1" outlineLevel="6" thickBot="1">
      <c r="A516" s="93" t="s">
        <v>83</v>
      </c>
      <c r="B516" s="89">
        <v>953</v>
      </c>
      <c r="C516" s="90" t="s">
        <v>19</v>
      </c>
      <c r="D516" s="90" t="s">
        <v>416</v>
      </c>
      <c r="E516" s="90" t="s">
        <v>84</v>
      </c>
      <c r="F516" s="90"/>
      <c r="G516" s="155">
        <v>0</v>
      </c>
      <c r="H516" s="81"/>
      <c r="I516" s="82"/>
      <c r="J516" s="82"/>
      <c r="K516" s="82"/>
      <c r="L516" s="82"/>
      <c r="M516" s="82"/>
      <c r="N516" s="82"/>
      <c r="O516" s="82"/>
      <c r="P516" s="82"/>
      <c r="Q516" s="82"/>
      <c r="R516" s="82"/>
      <c r="S516" s="82"/>
      <c r="T516" s="82"/>
      <c r="U516" s="82"/>
      <c r="V516" s="82"/>
      <c r="W516" s="82"/>
      <c r="X516" s="83"/>
      <c r="Y516" s="58"/>
    </row>
    <row r="517" spans="1:25" ht="36" customHeight="1" outlineLevel="6" thickBot="1">
      <c r="A517" s="110" t="s">
        <v>372</v>
      </c>
      <c r="B517" s="135">
        <v>953</v>
      </c>
      <c r="C517" s="104" t="s">
        <v>19</v>
      </c>
      <c r="D517" s="88" t="s">
        <v>421</v>
      </c>
      <c r="E517" s="88" t="s">
        <v>5</v>
      </c>
      <c r="F517" s="88"/>
      <c r="G517" s="153">
        <f>G518</f>
        <v>3373.68994</v>
      </c>
      <c r="H517" s="81"/>
      <c r="I517" s="82"/>
      <c r="J517" s="82"/>
      <c r="K517" s="82"/>
      <c r="L517" s="82"/>
      <c r="M517" s="82"/>
      <c r="N517" s="82"/>
      <c r="O517" s="82"/>
      <c r="P517" s="82"/>
      <c r="Q517" s="82"/>
      <c r="R517" s="82"/>
      <c r="S517" s="82"/>
      <c r="T517" s="82"/>
      <c r="U517" s="82"/>
      <c r="V517" s="82"/>
      <c r="W517" s="82"/>
      <c r="X517" s="83"/>
      <c r="Y517" s="58"/>
    </row>
    <row r="518" spans="1:25" ht="20.25" customHeight="1" outlineLevel="6" thickBot="1">
      <c r="A518" s="5" t="s">
        <v>116</v>
      </c>
      <c r="B518" s="21">
        <v>953</v>
      </c>
      <c r="C518" s="6" t="s">
        <v>19</v>
      </c>
      <c r="D518" s="6" t="s">
        <v>421</v>
      </c>
      <c r="E518" s="6" t="s">
        <v>115</v>
      </c>
      <c r="F518" s="6"/>
      <c r="G518" s="154">
        <f>G519</f>
        <v>3373.68994</v>
      </c>
      <c r="H518" s="81"/>
      <c r="I518" s="82"/>
      <c r="J518" s="82"/>
      <c r="K518" s="82"/>
      <c r="L518" s="82"/>
      <c r="M518" s="82"/>
      <c r="N518" s="82"/>
      <c r="O518" s="82"/>
      <c r="P518" s="82"/>
      <c r="Q518" s="82"/>
      <c r="R518" s="82"/>
      <c r="S518" s="82"/>
      <c r="T518" s="82"/>
      <c r="U518" s="82"/>
      <c r="V518" s="82"/>
      <c r="W518" s="82"/>
      <c r="X518" s="83"/>
      <c r="Y518" s="58"/>
    </row>
    <row r="519" spans="1:25" ht="20.25" customHeight="1" outlineLevel="6" thickBot="1">
      <c r="A519" s="93" t="s">
        <v>83</v>
      </c>
      <c r="B519" s="89">
        <v>953</v>
      </c>
      <c r="C519" s="90" t="s">
        <v>19</v>
      </c>
      <c r="D519" s="90" t="s">
        <v>421</v>
      </c>
      <c r="E519" s="90" t="s">
        <v>84</v>
      </c>
      <c r="F519" s="90"/>
      <c r="G519" s="155">
        <v>3373.68994</v>
      </c>
      <c r="H519" s="81"/>
      <c r="I519" s="82"/>
      <c r="J519" s="82"/>
      <c r="K519" s="82"/>
      <c r="L519" s="82"/>
      <c r="M519" s="82"/>
      <c r="N519" s="82"/>
      <c r="O519" s="82"/>
      <c r="P519" s="82"/>
      <c r="Q519" s="82"/>
      <c r="R519" s="82"/>
      <c r="S519" s="82"/>
      <c r="T519" s="82"/>
      <c r="U519" s="82"/>
      <c r="V519" s="82"/>
      <c r="W519" s="82"/>
      <c r="X519" s="83"/>
      <c r="Y519" s="58"/>
    </row>
    <row r="520" spans="1:25" ht="49.5" customHeight="1" outlineLevel="6" thickBot="1">
      <c r="A520" s="110" t="s">
        <v>353</v>
      </c>
      <c r="B520" s="87">
        <v>953</v>
      </c>
      <c r="C520" s="88" t="s">
        <v>19</v>
      </c>
      <c r="D520" s="88" t="s">
        <v>354</v>
      </c>
      <c r="E520" s="88" t="s">
        <v>5</v>
      </c>
      <c r="F520" s="88"/>
      <c r="G520" s="153">
        <f>G521</f>
        <v>16562.847</v>
      </c>
      <c r="H520" s="81"/>
      <c r="I520" s="82"/>
      <c r="J520" s="82"/>
      <c r="K520" s="82"/>
      <c r="L520" s="82"/>
      <c r="M520" s="82"/>
      <c r="N520" s="82"/>
      <c r="O520" s="82"/>
      <c r="P520" s="82"/>
      <c r="Q520" s="82"/>
      <c r="R520" s="82"/>
      <c r="S520" s="82"/>
      <c r="T520" s="82"/>
      <c r="U520" s="82"/>
      <c r="V520" s="82"/>
      <c r="W520" s="82"/>
      <c r="X520" s="83"/>
      <c r="Y520" s="58"/>
    </row>
    <row r="521" spans="1:25" ht="18.75" customHeight="1" outlineLevel="6" thickBot="1">
      <c r="A521" s="5" t="s">
        <v>116</v>
      </c>
      <c r="B521" s="21">
        <v>953</v>
      </c>
      <c r="C521" s="6" t="s">
        <v>19</v>
      </c>
      <c r="D521" s="6" t="s">
        <v>354</v>
      </c>
      <c r="E521" s="6" t="s">
        <v>115</v>
      </c>
      <c r="F521" s="6"/>
      <c r="G521" s="154">
        <f>G522</f>
        <v>16562.847</v>
      </c>
      <c r="H521" s="81"/>
      <c r="I521" s="82"/>
      <c r="J521" s="82"/>
      <c r="K521" s="82"/>
      <c r="L521" s="82"/>
      <c r="M521" s="82"/>
      <c r="N521" s="82"/>
      <c r="O521" s="82"/>
      <c r="P521" s="82"/>
      <c r="Q521" s="82"/>
      <c r="R521" s="82"/>
      <c r="S521" s="82"/>
      <c r="T521" s="82"/>
      <c r="U521" s="82"/>
      <c r="V521" s="82"/>
      <c r="W521" s="82"/>
      <c r="X521" s="83"/>
      <c r="Y521" s="58"/>
    </row>
    <row r="522" spans="1:25" ht="21" customHeight="1" outlineLevel="6" thickBot="1">
      <c r="A522" s="93" t="s">
        <v>83</v>
      </c>
      <c r="B522" s="89">
        <v>953</v>
      </c>
      <c r="C522" s="90" t="s">
        <v>19</v>
      </c>
      <c r="D522" s="90" t="s">
        <v>354</v>
      </c>
      <c r="E522" s="90" t="s">
        <v>84</v>
      </c>
      <c r="F522" s="90"/>
      <c r="G522" s="155">
        <v>16562.847</v>
      </c>
      <c r="H522" s="81"/>
      <c r="I522" s="82"/>
      <c r="J522" s="82"/>
      <c r="K522" s="82"/>
      <c r="L522" s="82"/>
      <c r="M522" s="82"/>
      <c r="N522" s="82"/>
      <c r="O522" s="82"/>
      <c r="P522" s="82"/>
      <c r="Q522" s="82"/>
      <c r="R522" s="82"/>
      <c r="S522" s="82"/>
      <c r="T522" s="82"/>
      <c r="U522" s="82"/>
      <c r="V522" s="82"/>
      <c r="W522" s="82"/>
      <c r="X522" s="83"/>
      <c r="Y522" s="58"/>
    </row>
    <row r="523" spans="1:25" ht="54.75" customHeight="1" outlineLevel="6" thickBot="1">
      <c r="A523" s="110" t="s">
        <v>345</v>
      </c>
      <c r="B523" s="87">
        <v>953</v>
      </c>
      <c r="C523" s="88" t="s">
        <v>19</v>
      </c>
      <c r="D523" s="88" t="s">
        <v>344</v>
      </c>
      <c r="E523" s="88" t="s">
        <v>5</v>
      </c>
      <c r="F523" s="88"/>
      <c r="G523" s="153">
        <f>G524</f>
        <v>898.20207</v>
      </c>
      <c r="H523" s="81"/>
      <c r="I523" s="82"/>
      <c r="J523" s="82"/>
      <c r="K523" s="82"/>
      <c r="L523" s="82"/>
      <c r="M523" s="82"/>
      <c r="N523" s="82"/>
      <c r="O523" s="82"/>
      <c r="P523" s="82"/>
      <c r="Q523" s="82"/>
      <c r="R523" s="82"/>
      <c r="S523" s="82"/>
      <c r="T523" s="82"/>
      <c r="U523" s="82"/>
      <c r="V523" s="82"/>
      <c r="W523" s="82"/>
      <c r="X523" s="83"/>
      <c r="Y523" s="58"/>
    </row>
    <row r="524" spans="1:25" ht="20.25" customHeight="1" outlineLevel="6" thickBot="1">
      <c r="A524" s="5" t="s">
        <v>116</v>
      </c>
      <c r="B524" s="21">
        <v>953</v>
      </c>
      <c r="C524" s="6" t="s">
        <v>19</v>
      </c>
      <c r="D524" s="6" t="s">
        <v>344</v>
      </c>
      <c r="E524" s="6" t="s">
        <v>115</v>
      </c>
      <c r="F524" s="6"/>
      <c r="G524" s="154">
        <f>G525</f>
        <v>898.20207</v>
      </c>
      <c r="H524" s="54"/>
      <c r="I524" s="43"/>
      <c r="J524" s="43"/>
      <c r="K524" s="43"/>
      <c r="L524" s="43"/>
      <c r="M524" s="43"/>
      <c r="N524" s="43"/>
      <c r="O524" s="43"/>
      <c r="P524" s="43"/>
      <c r="Q524" s="43"/>
      <c r="R524" s="43"/>
      <c r="S524" s="43"/>
      <c r="T524" s="43"/>
      <c r="U524" s="43"/>
      <c r="V524" s="43"/>
      <c r="W524" s="43"/>
      <c r="X524" s="73">
        <v>2744.868</v>
      </c>
      <c r="Y524" s="58" t="e">
        <f>X524/#REF!*100</f>
        <v>#REF!</v>
      </c>
    </row>
    <row r="525" spans="1:25" ht="16.5" outlineLevel="6" thickBot="1">
      <c r="A525" s="93" t="s">
        <v>83</v>
      </c>
      <c r="B525" s="89">
        <v>953</v>
      </c>
      <c r="C525" s="90" t="s">
        <v>19</v>
      </c>
      <c r="D525" s="90" t="s">
        <v>344</v>
      </c>
      <c r="E525" s="90" t="s">
        <v>84</v>
      </c>
      <c r="F525" s="90"/>
      <c r="G525" s="155">
        <v>898.20207</v>
      </c>
      <c r="H525" s="54"/>
      <c r="I525" s="43"/>
      <c r="J525" s="43"/>
      <c r="K525" s="43"/>
      <c r="L525" s="43"/>
      <c r="M525" s="43"/>
      <c r="N525" s="43"/>
      <c r="O525" s="43"/>
      <c r="P525" s="43"/>
      <c r="Q525" s="43"/>
      <c r="R525" s="43"/>
      <c r="S525" s="43"/>
      <c r="T525" s="43"/>
      <c r="U525" s="43"/>
      <c r="V525" s="43"/>
      <c r="W525" s="43"/>
      <c r="X525" s="73"/>
      <c r="Y525" s="58"/>
    </row>
    <row r="526" spans="1:25" ht="32.25" outlineLevel="6" thickBot="1">
      <c r="A526" s="108" t="s">
        <v>417</v>
      </c>
      <c r="B526" s="20">
        <v>953</v>
      </c>
      <c r="C526" s="9" t="s">
        <v>19</v>
      </c>
      <c r="D526" s="9" t="s">
        <v>289</v>
      </c>
      <c r="E526" s="9" t="s">
        <v>5</v>
      </c>
      <c r="F526" s="9"/>
      <c r="G526" s="137">
        <f>G527</f>
        <v>639.1</v>
      </c>
      <c r="H526" s="54"/>
      <c r="I526" s="43"/>
      <c r="J526" s="43"/>
      <c r="K526" s="43"/>
      <c r="L526" s="43"/>
      <c r="M526" s="43"/>
      <c r="N526" s="43"/>
      <c r="O526" s="43"/>
      <c r="P526" s="43"/>
      <c r="Q526" s="43"/>
      <c r="R526" s="43"/>
      <c r="S526" s="43"/>
      <c r="T526" s="43"/>
      <c r="U526" s="43"/>
      <c r="V526" s="43"/>
      <c r="W526" s="43"/>
      <c r="X526" s="73"/>
      <c r="Y526" s="58"/>
    </row>
    <row r="527" spans="1:25" ht="33.75" customHeight="1" outlineLevel="6" thickBot="1">
      <c r="A527" s="110" t="s">
        <v>423</v>
      </c>
      <c r="B527" s="87">
        <v>953</v>
      </c>
      <c r="C527" s="88" t="s">
        <v>19</v>
      </c>
      <c r="D527" s="88" t="s">
        <v>419</v>
      </c>
      <c r="E527" s="88" t="s">
        <v>5</v>
      </c>
      <c r="F527" s="88"/>
      <c r="G527" s="139">
        <f>G528</f>
        <v>639.1</v>
      </c>
      <c r="H527" s="54"/>
      <c r="I527" s="43"/>
      <c r="J527" s="43"/>
      <c r="K527" s="43"/>
      <c r="L527" s="43"/>
      <c r="M527" s="43"/>
      <c r="N527" s="43"/>
      <c r="O527" s="43"/>
      <c r="P527" s="43"/>
      <c r="Q527" s="43"/>
      <c r="R527" s="43"/>
      <c r="S527" s="43"/>
      <c r="T527" s="43"/>
      <c r="U527" s="43"/>
      <c r="V527" s="43"/>
      <c r="W527" s="43"/>
      <c r="X527" s="73"/>
      <c r="Y527" s="58"/>
    </row>
    <row r="528" spans="1:25" ht="16.5" outlineLevel="6" thickBot="1">
      <c r="A528" s="5" t="s">
        <v>116</v>
      </c>
      <c r="B528" s="21">
        <v>953</v>
      </c>
      <c r="C528" s="6" t="s">
        <v>19</v>
      </c>
      <c r="D528" s="6" t="s">
        <v>419</v>
      </c>
      <c r="E528" s="6" t="s">
        <v>115</v>
      </c>
      <c r="F528" s="6"/>
      <c r="G528" s="142">
        <f>G529</f>
        <v>639.1</v>
      </c>
      <c r="H528" s="54"/>
      <c r="I528" s="43"/>
      <c r="J528" s="43"/>
      <c r="K528" s="43"/>
      <c r="L528" s="43"/>
      <c r="M528" s="43"/>
      <c r="N528" s="43"/>
      <c r="O528" s="43"/>
      <c r="P528" s="43"/>
      <c r="Q528" s="43"/>
      <c r="R528" s="43"/>
      <c r="S528" s="43"/>
      <c r="T528" s="43"/>
      <c r="U528" s="43"/>
      <c r="V528" s="43"/>
      <c r="W528" s="43"/>
      <c r="X528" s="73"/>
      <c r="Y528" s="58"/>
    </row>
    <row r="529" spans="1:25" ht="16.5" outlineLevel="6" thickBot="1">
      <c r="A529" s="96" t="s">
        <v>83</v>
      </c>
      <c r="B529" s="89">
        <v>953</v>
      </c>
      <c r="C529" s="90" t="s">
        <v>19</v>
      </c>
      <c r="D529" s="90" t="s">
        <v>419</v>
      </c>
      <c r="E529" s="90" t="s">
        <v>84</v>
      </c>
      <c r="F529" s="90"/>
      <c r="G529" s="138">
        <v>639.1</v>
      </c>
      <c r="H529" s="54"/>
      <c r="I529" s="43"/>
      <c r="J529" s="43"/>
      <c r="K529" s="43"/>
      <c r="L529" s="43"/>
      <c r="M529" s="43"/>
      <c r="N529" s="43"/>
      <c r="O529" s="43"/>
      <c r="P529" s="43"/>
      <c r="Q529" s="43"/>
      <c r="R529" s="43"/>
      <c r="S529" s="43"/>
      <c r="T529" s="43"/>
      <c r="U529" s="43"/>
      <c r="V529" s="43"/>
      <c r="W529" s="43"/>
      <c r="X529" s="73"/>
      <c r="Y529" s="58"/>
    </row>
    <row r="530" spans="1:25" ht="32.25" outlineLevel="6" thickBot="1">
      <c r="A530" s="78" t="s">
        <v>356</v>
      </c>
      <c r="B530" s="20">
        <v>953</v>
      </c>
      <c r="C530" s="9" t="s">
        <v>19</v>
      </c>
      <c r="D530" s="9" t="s">
        <v>315</v>
      </c>
      <c r="E530" s="9" t="s">
        <v>5</v>
      </c>
      <c r="F530" s="9"/>
      <c r="G530" s="145">
        <f>G531</f>
        <v>20</v>
      </c>
      <c r="H530" s="54"/>
      <c r="I530" s="43"/>
      <c r="J530" s="43"/>
      <c r="K530" s="43"/>
      <c r="L530" s="43"/>
      <c r="M530" s="43"/>
      <c r="N530" s="43"/>
      <c r="O530" s="43"/>
      <c r="P530" s="43"/>
      <c r="Q530" s="43"/>
      <c r="R530" s="43"/>
      <c r="S530" s="43"/>
      <c r="T530" s="43"/>
      <c r="U530" s="43"/>
      <c r="V530" s="43"/>
      <c r="W530" s="43"/>
      <c r="X530" s="73"/>
      <c r="Y530" s="58"/>
    </row>
    <row r="531" spans="1:25" ht="19.5" outlineLevel="6" thickBot="1">
      <c r="A531" s="5" t="s">
        <v>116</v>
      </c>
      <c r="B531" s="21">
        <v>953</v>
      </c>
      <c r="C531" s="6" t="s">
        <v>19</v>
      </c>
      <c r="D531" s="6" t="s">
        <v>465</v>
      </c>
      <c r="E531" s="6" t="s">
        <v>316</v>
      </c>
      <c r="F531" s="76"/>
      <c r="G531" s="147">
        <f>G532</f>
        <v>20</v>
      </c>
      <c r="H531" s="54"/>
      <c r="I531" s="43"/>
      <c r="J531" s="43"/>
      <c r="K531" s="43"/>
      <c r="L531" s="43"/>
      <c r="M531" s="43"/>
      <c r="N531" s="43"/>
      <c r="O531" s="43"/>
      <c r="P531" s="43"/>
      <c r="Q531" s="43"/>
      <c r="R531" s="43"/>
      <c r="S531" s="43"/>
      <c r="T531" s="43"/>
      <c r="U531" s="43"/>
      <c r="V531" s="43"/>
      <c r="W531" s="43"/>
      <c r="X531" s="73"/>
      <c r="Y531" s="58"/>
    </row>
    <row r="532" spans="1:25" ht="19.5" outlineLevel="6" thickBot="1">
      <c r="A532" s="93" t="s">
        <v>83</v>
      </c>
      <c r="B532" s="89">
        <v>953</v>
      </c>
      <c r="C532" s="90" t="s">
        <v>19</v>
      </c>
      <c r="D532" s="90" t="s">
        <v>465</v>
      </c>
      <c r="E532" s="90" t="s">
        <v>84</v>
      </c>
      <c r="F532" s="94"/>
      <c r="G532" s="148">
        <v>20</v>
      </c>
      <c r="H532" s="54"/>
      <c r="I532" s="43"/>
      <c r="J532" s="43"/>
      <c r="K532" s="43"/>
      <c r="L532" s="43"/>
      <c r="M532" s="43"/>
      <c r="N532" s="43"/>
      <c r="O532" s="43"/>
      <c r="P532" s="43"/>
      <c r="Q532" s="43"/>
      <c r="R532" s="43"/>
      <c r="S532" s="43"/>
      <c r="T532" s="43"/>
      <c r="U532" s="43"/>
      <c r="V532" s="43"/>
      <c r="W532" s="43"/>
      <c r="X532" s="73"/>
      <c r="Y532" s="58"/>
    </row>
    <row r="533" spans="1:25" ht="16.5" outlineLevel="6" thickBot="1">
      <c r="A533" s="120" t="s">
        <v>329</v>
      </c>
      <c r="B533" s="39">
        <v>953</v>
      </c>
      <c r="C533" s="39" t="s">
        <v>330</v>
      </c>
      <c r="D533" s="39" t="s">
        <v>243</v>
      </c>
      <c r="E533" s="39" t="s">
        <v>5</v>
      </c>
      <c r="F533" s="39"/>
      <c r="G533" s="149">
        <f>G534+G538+G557</f>
        <v>28740.537000000004</v>
      </c>
      <c r="H533" s="54"/>
      <c r="I533" s="43"/>
      <c r="J533" s="43"/>
      <c r="K533" s="43"/>
      <c r="L533" s="43"/>
      <c r="M533" s="43"/>
      <c r="N533" s="43"/>
      <c r="O533" s="43"/>
      <c r="P533" s="43"/>
      <c r="Q533" s="43"/>
      <c r="R533" s="43"/>
      <c r="S533" s="43"/>
      <c r="T533" s="43"/>
      <c r="U533" s="43"/>
      <c r="V533" s="43"/>
      <c r="W533" s="43"/>
      <c r="X533" s="73"/>
      <c r="Y533" s="58"/>
    </row>
    <row r="534" spans="1:25" ht="32.25" outlineLevel="6" thickBot="1">
      <c r="A534" s="108" t="s">
        <v>131</v>
      </c>
      <c r="B534" s="19">
        <v>953</v>
      </c>
      <c r="C534" s="19" t="s">
        <v>330</v>
      </c>
      <c r="D534" s="9" t="s">
        <v>244</v>
      </c>
      <c r="E534" s="9" t="s">
        <v>5</v>
      </c>
      <c r="F534" s="9"/>
      <c r="G534" s="137">
        <f>G535</f>
        <v>0</v>
      </c>
      <c r="H534" s="54"/>
      <c r="I534" s="43"/>
      <c r="J534" s="43"/>
      <c r="K534" s="43"/>
      <c r="L534" s="43"/>
      <c r="M534" s="43"/>
      <c r="N534" s="43"/>
      <c r="O534" s="43"/>
      <c r="P534" s="43"/>
      <c r="Q534" s="43"/>
      <c r="R534" s="43"/>
      <c r="S534" s="43"/>
      <c r="T534" s="43"/>
      <c r="U534" s="43"/>
      <c r="V534" s="43"/>
      <c r="W534" s="43"/>
      <c r="X534" s="73"/>
      <c r="Y534" s="58"/>
    </row>
    <row r="535" spans="1:25" ht="32.25" outlineLevel="6" thickBot="1">
      <c r="A535" s="108" t="s">
        <v>132</v>
      </c>
      <c r="B535" s="19">
        <v>953</v>
      </c>
      <c r="C535" s="19" t="s">
        <v>330</v>
      </c>
      <c r="D535" s="9" t="s">
        <v>245</v>
      </c>
      <c r="E535" s="9" t="s">
        <v>5</v>
      </c>
      <c r="F535" s="9"/>
      <c r="G535" s="137">
        <f>G536</f>
        <v>0</v>
      </c>
      <c r="H535" s="54"/>
      <c r="I535" s="43"/>
      <c r="J535" s="43"/>
      <c r="K535" s="43"/>
      <c r="L535" s="43"/>
      <c r="M535" s="43"/>
      <c r="N535" s="43"/>
      <c r="O535" s="43"/>
      <c r="P535" s="43"/>
      <c r="Q535" s="43"/>
      <c r="R535" s="43"/>
      <c r="S535" s="43"/>
      <c r="T535" s="43"/>
      <c r="U535" s="43"/>
      <c r="V535" s="43"/>
      <c r="W535" s="43"/>
      <c r="X535" s="73"/>
      <c r="Y535" s="58"/>
    </row>
    <row r="536" spans="1:25" ht="32.25" outlineLevel="6" thickBot="1">
      <c r="A536" s="91" t="s">
        <v>332</v>
      </c>
      <c r="B536" s="87">
        <v>953</v>
      </c>
      <c r="C536" s="87" t="s">
        <v>330</v>
      </c>
      <c r="D536" s="88" t="s">
        <v>333</v>
      </c>
      <c r="E536" s="88" t="s">
        <v>5</v>
      </c>
      <c r="F536" s="88"/>
      <c r="G536" s="139">
        <f>G537</f>
        <v>0</v>
      </c>
      <c r="H536" s="54"/>
      <c r="I536" s="43"/>
      <c r="J536" s="43"/>
      <c r="K536" s="43"/>
      <c r="L536" s="43"/>
      <c r="M536" s="43"/>
      <c r="N536" s="43"/>
      <c r="O536" s="43"/>
      <c r="P536" s="43"/>
      <c r="Q536" s="43"/>
      <c r="R536" s="43"/>
      <c r="S536" s="43"/>
      <c r="T536" s="43"/>
      <c r="U536" s="43"/>
      <c r="V536" s="43"/>
      <c r="W536" s="43"/>
      <c r="X536" s="73"/>
      <c r="Y536" s="58"/>
    </row>
    <row r="537" spans="1:25" ht="16.5" outlineLevel="6" thickBot="1">
      <c r="A537" s="5" t="s">
        <v>83</v>
      </c>
      <c r="B537" s="21">
        <v>953</v>
      </c>
      <c r="C537" s="21" t="s">
        <v>330</v>
      </c>
      <c r="D537" s="6" t="s">
        <v>333</v>
      </c>
      <c r="E537" s="6" t="s">
        <v>84</v>
      </c>
      <c r="F537" s="6"/>
      <c r="G537" s="142">
        <v>0</v>
      </c>
      <c r="H537" s="54"/>
      <c r="I537" s="43"/>
      <c r="J537" s="43"/>
      <c r="K537" s="43"/>
      <c r="L537" s="43"/>
      <c r="M537" s="43"/>
      <c r="N537" s="43"/>
      <c r="O537" s="43"/>
      <c r="P537" s="43"/>
      <c r="Q537" s="43"/>
      <c r="R537" s="43"/>
      <c r="S537" s="43"/>
      <c r="T537" s="43"/>
      <c r="U537" s="43"/>
      <c r="V537" s="43"/>
      <c r="W537" s="43"/>
      <c r="X537" s="73"/>
      <c r="Y537" s="58"/>
    </row>
    <row r="538" spans="1:25" ht="16.5" outlineLevel="6" thickBot="1">
      <c r="A538" s="78" t="s">
        <v>223</v>
      </c>
      <c r="B538" s="78">
        <v>953</v>
      </c>
      <c r="C538" s="78" t="s">
        <v>330</v>
      </c>
      <c r="D538" s="9" t="s">
        <v>284</v>
      </c>
      <c r="E538" s="9" t="s">
        <v>5</v>
      </c>
      <c r="F538" s="9"/>
      <c r="G538" s="151">
        <f>G539+G553</f>
        <v>28700.537000000004</v>
      </c>
      <c r="H538" s="54"/>
      <c r="I538" s="43"/>
      <c r="J538" s="43"/>
      <c r="K538" s="43"/>
      <c r="L538" s="43"/>
      <c r="M538" s="43"/>
      <c r="N538" s="43"/>
      <c r="O538" s="43"/>
      <c r="P538" s="43"/>
      <c r="Q538" s="43"/>
      <c r="R538" s="43"/>
      <c r="S538" s="43"/>
      <c r="T538" s="43"/>
      <c r="U538" s="43"/>
      <c r="V538" s="43"/>
      <c r="W538" s="43"/>
      <c r="X538" s="73"/>
      <c r="Y538" s="58"/>
    </row>
    <row r="539" spans="1:25" ht="32.25" outlineLevel="6" thickBot="1">
      <c r="A539" s="13" t="s">
        <v>180</v>
      </c>
      <c r="B539" s="20">
        <v>953</v>
      </c>
      <c r="C539" s="9" t="s">
        <v>330</v>
      </c>
      <c r="D539" s="9" t="s">
        <v>294</v>
      </c>
      <c r="E539" s="9" t="s">
        <v>5</v>
      </c>
      <c r="F539" s="9"/>
      <c r="G539" s="151">
        <f>G540+G547+G550+G544</f>
        <v>28630.537000000004</v>
      </c>
      <c r="H539" s="54"/>
      <c r="I539" s="43"/>
      <c r="J539" s="43"/>
      <c r="K539" s="43"/>
      <c r="L539" s="43"/>
      <c r="M539" s="43"/>
      <c r="N539" s="43"/>
      <c r="O539" s="43"/>
      <c r="P539" s="43"/>
      <c r="Q539" s="43"/>
      <c r="R539" s="43"/>
      <c r="S539" s="43"/>
      <c r="T539" s="43"/>
      <c r="U539" s="43"/>
      <c r="V539" s="43"/>
      <c r="W539" s="43"/>
      <c r="X539" s="73"/>
      <c r="Y539" s="58"/>
    </row>
    <row r="540" spans="1:25" ht="32.25" outlineLevel="6" thickBot="1">
      <c r="A540" s="91" t="s">
        <v>181</v>
      </c>
      <c r="B540" s="87">
        <v>953</v>
      </c>
      <c r="C540" s="88" t="s">
        <v>330</v>
      </c>
      <c r="D540" s="88" t="s">
        <v>295</v>
      </c>
      <c r="E540" s="88" t="s">
        <v>5</v>
      </c>
      <c r="F540" s="88"/>
      <c r="G540" s="153">
        <f>G541</f>
        <v>28556.969</v>
      </c>
      <c r="H540" s="54"/>
      <c r="I540" s="43"/>
      <c r="J540" s="43"/>
      <c r="K540" s="43"/>
      <c r="L540" s="43"/>
      <c r="M540" s="43"/>
      <c r="N540" s="43"/>
      <c r="O540" s="43"/>
      <c r="P540" s="43"/>
      <c r="Q540" s="43"/>
      <c r="R540" s="43"/>
      <c r="S540" s="43"/>
      <c r="T540" s="43"/>
      <c r="U540" s="43"/>
      <c r="V540" s="43"/>
      <c r="W540" s="43"/>
      <c r="X540" s="73"/>
      <c r="Y540" s="58"/>
    </row>
    <row r="541" spans="1:25" ht="16.5" outlineLevel="6" thickBot="1">
      <c r="A541" s="5" t="s">
        <v>116</v>
      </c>
      <c r="B541" s="21">
        <v>953</v>
      </c>
      <c r="C541" s="6" t="s">
        <v>330</v>
      </c>
      <c r="D541" s="6" t="s">
        <v>295</v>
      </c>
      <c r="E541" s="6" t="s">
        <v>115</v>
      </c>
      <c r="F541" s="6"/>
      <c r="G541" s="154">
        <f>G542+G543</f>
        <v>28556.969</v>
      </c>
      <c r="H541" s="54"/>
      <c r="I541" s="43"/>
      <c r="J541" s="43"/>
      <c r="K541" s="43"/>
      <c r="L541" s="43"/>
      <c r="M541" s="43"/>
      <c r="N541" s="43"/>
      <c r="O541" s="43"/>
      <c r="P541" s="43"/>
      <c r="Q541" s="43"/>
      <c r="R541" s="43"/>
      <c r="S541" s="43"/>
      <c r="T541" s="43"/>
      <c r="U541" s="43"/>
      <c r="V541" s="43"/>
      <c r="W541" s="43"/>
      <c r="X541" s="73"/>
      <c r="Y541" s="58"/>
    </row>
    <row r="542" spans="1:25" ht="48" outlineLevel="6" thickBot="1">
      <c r="A542" s="96" t="s">
        <v>196</v>
      </c>
      <c r="B542" s="89">
        <v>953</v>
      </c>
      <c r="C542" s="90" t="s">
        <v>330</v>
      </c>
      <c r="D542" s="90" t="s">
        <v>295</v>
      </c>
      <c r="E542" s="90" t="s">
        <v>85</v>
      </c>
      <c r="F542" s="90"/>
      <c r="G542" s="155">
        <v>27513</v>
      </c>
      <c r="H542" s="54"/>
      <c r="I542" s="43"/>
      <c r="J542" s="43"/>
      <c r="K542" s="43"/>
      <c r="L542" s="43"/>
      <c r="M542" s="43"/>
      <c r="N542" s="43"/>
      <c r="O542" s="43"/>
      <c r="P542" s="43"/>
      <c r="Q542" s="43"/>
      <c r="R542" s="43"/>
      <c r="S542" s="43"/>
      <c r="T542" s="43"/>
      <c r="U542" s="43"/>
      <c r="V542" s="43"/>
      <c r="W542" s="43"/>
      <c r="X542" s="73"/>
      <c r="Y542" s="58"/>
    </row>
    <row r="543" spans="1:25" ht="16.5" outlineLevel="6" thickBot="1">
      <c r="A543" s="93" t="s">
        <v>83</v>
      </c>
      <c r="B543" s="89">
        <v>953</v>
      </c>
      <c r="C543" s="90" t="s">
        <v>330</v>
      </c>
      <c r="D543" s="90" t="s">
        <v>304</v>
      </c>
      <c r="E543" s="90" t="s">
        <v>84</v>
      </c>
      <c r="F543" s="90"/>
      <c r="G543" s="148">
        <v>1043.969</v>
      </c>
      <c r="H543" s="54"/>
      <c r="I543" s="43"/>
      <c r="J543" s="43"/>
      <c r="K543" s="43"/>
      <c r="L543" s="43"/>
      <c r="M543" s="43"/>
      <c r="N543" s="43"/>
      <c r="O543" s="43"/>
      <c r="P543" s="43"/>
      <c r="Q543" s="43"/>
      <c r="R543" s="43"/>
      <c r="S543" s="43"/>
      <c r="T543" s="43"/>
      <c r="U543" s="43"/>
      <c r="V543" s="43"/>
      <c r="W543" s="43"/>
      <c r="X543" s="73"/>
      <c r="Y543" s="58"/>
    </row>
    <row r="544" spans="1:25" ht="32.25" outlineLevel="6" thickBot="1">
      <c r="A544" s="91" t="s">
        <v>475</v>
      </c>
      <c r="B544" s="87">
        <v>953</v>
      </c>
      <c r="C544" s="88" t="s">
        <v>19</v>
      </c>
      <c r="D544" s="88" t="s">
        <v>476</v>
      </c>
      <c r="E544" s="88" t="s">
        <v>5</v>
      </c>
      <c r="F544" s="88"/>
      <c r="G544" s="139">
        <f>G545</f>
        <v>15</v>
      </c>
      <c r="H544" s="54"/>
      <c r="I544" s="43"/>
      <c r="J544" s="43"/>
      <c r="K544" s="43"/>
      <c r="L544" s="43"/>
      <c r="M544" s="43"/>
      <c r="N544" s="43"/>
      <c r="O544" s="43"/>
      <c r="P544" s="43"/>
      <c r="Q544" s="43"/>
      <c r="R544" s="43"/>
      <c r="S544" s="43"/>
      <c r="T544" s="43"/>
      <c r="U544" s="43"/>
      <c r="V544" s="43"/>
      <c r="W544" s="43"/>
      <c r="X544" s="73"/>
      <c r="Y544" s="58"/>
    </row>
    <row r="545" spans="1:25" ht="16.5" outlineLevel="6" thickBot="1">
      <c r="A545" s="5" t="s">
        <v>116</v>
      </c>
      <c r="B545" s="21">
        <v>953</v>
      </c>
      <c r="C545" s="6" t="s">
        <v>19</v>
      </c>
      <c r="D545" s="6" t="s">
        <v>476</v>
      </c>
      <c r="E545" s="6" t="s">
        <v>115</v>
      </c>
      <c r="F545" s="6"/>
      <c r="G545" s="142">
        <f>G546</f>
        <v>15</v>
      </c>
      <c r="H545" s="54"/>
      <c r="I545" s="43"/>
      <c r="J545" s="43"/>
      <c r="K545" s="43"/>
      <c r="L545" s="43"/>
      <c r="M545" s="43"/>
      <c r="N545" s="43"/>
      <c r="O545" s="43"/>
      <c r="P545" s="43"/>
      <c r="Q545" s="43"/>
      <c r="R545" s="43"/>
      <c r="S545" s="43"/>
      <c r="T545" s="43"/>
      <c r="U545" s="43"/>
      <c r="V545" s="43"/>
      <c r="W545" s="43"/>
      <c r="X545" s="73"/>
      <c r="Y545" s="58"/>
    </row>
    <row r="546" spans="1:25" ht="16.5" outlineLevel="6" thickBot="1">
      <c r="A546" s="93" t="s">
        <v>83</v>
      </c>
      <c r="B546" s="89">
        <v>953</v>
      </c>
      <c r="C546" s="90" t="s">
        <v>19</v>
      </c>
      <c r="D546" s="156" t="s">
        <v>476</v>
      </c>
      <c r="E546" s="90" t="s">
        <v>84</v>
      </c>
      <c r="F546" s="90"/>
      <c r="G546" s="138">
        <v>15</v>
      </c>
      <c r="H546" s="54"/>
      <c r="I546" s="43"/>
      <c r="J546" s="43"/>
      <c r="K546" s="43"/>
      <c r="L546" s="43"/>
      <c r="M546" s="43"/>
      <c r="N546" s="43"/>
      <c r="O546" s="43"/>
      <c r="P546" s="43"/>
      <c r="Q546" s="43"/>
      <c r="R546" s="43"/>
      <c r="S546" s="43"/>
      <c r="T546" s="43"/>
      <c r="U546" s="43"/>
      <c r="V546" s="43"/>
      <c r="W546" s="43"/>
      <c r="X546" s="73"/>
      <c r="Y546" s="58"/>
    </row>
    <row r="547" spans="1:25" ht="63.75" outlineLevel="6" thickBot="1">
      <c r="A547" s="91" t="s">
        <v>467</v>
      </c>
      <c r="B547" s="87">
        <v>953</v>
      </c>
      <c r="C547" s="88" t="s">
        <v>330</v>
      </c>
      <c r="D547" s="88" t="s">
        <v>422</v>
      </c>
      <c r="E547" s="88" t="s">
        <v>5</v>
      </c>
      <c r="F547" s="88"/>
      <c r="G547" s="153">
        <f>G548</f>
        <v>56.81</v>
      </c>
      <c r="H547" s="54"/>
      <c r="I547" s="43"/>
      <c r="J547" s="43"/>
      <c r="K547" s="43"/>
      <c r="L547" s="43"/>
      <c r="M547" s="43"/>
      <c r="N547" s="43"/>
      <c r="O547" s="43"/>
      <c r="P547" s="43"/>
      <c r="Q547" s="43"/>
      <c r="R547" s="43"/>
      <c r="S547" s="43"/>
      <c r="T547" s="43"/>
      <c r="U547" s="43"/>
      <c r="V547" s="43"/>
      <c r="W547" s="43"/>
      <c r="X547" s="73"/>
      <c r="Y547" s="58"/>
    </row>
    <row r="548" spans="1:25" ht="16.5" outlineLevel="6" thickBot="1">
      <c r="A548" s="5" t="s">
        <v>116</v>
      </c>
      <c r="B548" s="21">
        <v>953</v>
      </c>
      <c r="C548" s="6" t="s">
        <v>330</v>
      </c>
      <c r="D548" s="6" t="s">
        <v>422</v>
      </c>
      <c r="E548" s="6" t="s">
        <v>115</v>
      </c>
      <c r="F548" s="6"/>
      <c r="G548" s="154">
        <f>G549</f>
        <v>56.81</v>
      </c>
      <c r="H548" s="54"/>
      <c r="I548" s="43"/>
      <c r="J548" s="43"/>
      <c r="K548" s="43"/>
      <c r="L548" s="43"/>
      <c r="M548" s="43"/>
      <c r="N548" s="43"/>
      <c r="O548" s="43"/>
      <c r="P548" s="43"/>
      <c r="Q548" s="43"/>
      <c r="R548" s="43"/>
      <c r="S548" s="43"/>
      <c r="T548" s="43"/>
      <c r="U548" s="43"/>
      <c r="V548" s="43"/>
      <c r="W548" s="43"/>
      <c r="X548" s="73"/>
      <c r="Y548" s="58"/>
    </row>
    <row r="549" spans="1:25" ht="16.5" outlineLevel="6" thickBot="1">
      <c r="A549" s="96" t="s">
        <v>83</v>
      </c>
      <c r="B549" s="89">
        <v>953</v>
      </c>
      <c r="C549" s="90" t="s">
        <v>330</v>
      </c>
      <c r="D549" s="90" t="s">
        <v>422</v>
      </c>
      <c r="E549" s="90" t="s">
        <v>84</v>
      </c>
      <c r="F549" s="90"/>
      <c r="G549" s="155">
        <v>56.81</v>
      </c>
      <c r="H549" s="54"/>
      <c r="I549" s="43"/>
      <c r="J549" s="43"/>
      <c r="K549" s="43"/>
      <c r="L549" s="43"/>
      <c r="M549" s="43"/>
      <c r="N549" s="43"/>
      <c r="O549" s="43"/>
      <c r="P549" s="43"/>
      <c r="Q549" s="43"/>
      <c r="R549" s="43"/>
      <c r="S549" s="43"/>
      <c r="T549" s="43"/>
      <c r="U549" s="43"/>
      <c r="V549" s="43"/>
      <c r="W549" s="43"/>
      <c r="X549" s="73"/>
      <c r="Y549" s="58"/>
    </row>
    <row r="550" spans="1:25" ht="63.75" outlineLevel="6" thickBot="1">
      <c r="A550" s="91" t="s">
        <v>468</v>
      </c>
      <c r="B550" s="87">
        <v>953</v>
      </c>
      <c r="C550" s="88" t="s">
        <v>330</v>
      </c>
      <c r="D550" s="88" t="s">
        <v>466</v>
      </c>
      <c r="E550" s="88" t="s">
        <v>5</v>
      </c>
      <c r="F550" s="88"/>
      <c r="G550" s="153">
        <f>G551</f>
        <v>1.758</v>
      </c>
      <c r="H550" s="54"/>
      <c r="I550" s="43"/>
      <c r="J550" s="43"/>
      <c r="K550" s="43"/>
      <c r="L550" s="43"/>
      <c r="M550" s="43"/>
      <c r="N550" s="43"/>
      <c r="O550" s="43"/>
      <c r="P550" s="43"/>
      <c r="Q550" s="43"/>
      <c r="R550" s="43"/>
      <c r="S550" s="43"/>
      <c r="T550" s="43"/>
      <c r="U550" s="43"/>
      <c r="V550" s="43"/>
      <c r="W550" s="43"/>
      <c r="X550" s="73"/>
      <c r="Y550" s="58"/>
    </row>
    <row r="551" spans="1:25" ht="16.5" outlineLevel="6" thickBot="1">
      <c r="A551" s="5" t="s">
        <v>116</v>
      </c>
      <c r="B551" s="21">
        <v>953</v>
      </c>
      <c r="C551" s="6" t="s">
        <v>330</v>
      </c>
      <c r="D551" s="6" t="s">
        <v>466</v>
      </c>
      <c r="E551" s="6" t="s">
        <v>115</v>
      </c>
      <c r="F551" s="6"/>
      <c r="G551" s="154">
        <f>G552</f>
        <v>1.758</v>
      </c>
      <c r="H551" s="54"/>
      <c r="I551" s="43"/>
      <c r="J551" s="43"/>
      <c r="K551" s="43"/>
      <c r="L551" s="43"/>
      <c r="M551" s="43"/>
      <c r="N551" s="43"/>
      <c r="O551" s="43"/>
      <c r="P551" s="43"/>
      <c r="Q551" s="43"/>
      <c r="R551" s="43"/>
      <c r="S551" s="43"/>
      <c r="T551" s="43"/>
      <c r="U551" s="43"/>
      <c r="V551" s="43"/>
      <c r="W551" s="43"/>
      <c r="X551" s="73"/>
      <c r="Y551" s="58"/>
    </row>
    <row r="552" spans="1:25" ht="16.5" outlineLevel="6" thickBot="1">
      <c r="A552" s="96" t="s">
        <v>83</v>
      </c>
      <c r="B552" s="89">
        <v>953</v>
      </c>
      <c r="C552" s="90" t="s">
        <v>330</v>
      </c>
      <c r="D552" s="90" t="s">
        <v>466</v>
      </c>
      <c r="E552" s="90" t="s">
        <v>84</v>
      </c>
      <c r="F552" s="90"/>
      <c r="G552" s="155">
        <v>1.758</v>
      </c>
      <c r="H552" s="54"/>
      <c r="I552" s="43"/>
      <c r="J552" s="43"/>
      <c r="K552" s="43"/>
      <c r="L552" s="43"/>
      <c r="M552" s="43"/>
      <c r="N552" s="43"/>
      <c r="O552" s="43"/>
      <c r="P552" s="43"/>
      <c r="Q552" s="43"/>
      <c r="R552" s="43"/>
      <c r="S552" s="43"/>
      <c r="T552" s="43"/>
      <c r="U552" s="43"/>
      <c r="V552" s="43"/>
      <c r="W552" s="43"/>
      <c r="X552" s="73"/>
      <c r="Y552" s="58"/>
    </row>
    <row r="553" spans="1:25" ht="32.25" outlineLevel="6" thickBot="1">
      <c r="A553" s="108" t="s">
        <v>417</v>
      </c>
      <c r="B553" s="20">
        <v>953</v>
      </c>
      <c r="C553" s="9" t="s">
        <v>330</v>
      </c>
      <c r="D553" s="9" t="s">
        <v>289</v>
      </c>
      <c r="E553" s="9" t="s">
        <v>5</v>
      </c>
      <c r="F553" s="9"/>
      <c r="G553" s="137">
        <f>G554</f>
        <v>70</v>
      </c>
      <c r="H553" s="54"/>
      <c r="I553" s="43"/>
      <c r="J553" s="43"/>
      <c r="K553" s="43"/>
      <c r="L553" s="43"/>
      <c r="M553" s="43"/>
      <c r="N553" s="43"/>
      <c r="O553" s="43"/>
      <c r="P553" s="43"/>
      <c r="Q553" s="43"/>
      <c r="R553" s="43"/>
      <c r="S553" s="43"/>
      <c r="T553" s="43"/>
      <c r="U553" s="43"/>
      <c r="V553" s="43"/>
      <c r="W553" s="43"/>
      <c r="X553" s="73"/>
      <c r="Y553" s="58"/>
    </row>
    <row r="554" spans="1:25" ht="32.25" outlineLevel="6" thickBot="1">
      <c r="A554" s="110" t="s">
        <v>418</v>
      </c>
      <c r="B554" s="87">
        <v>953</v>
      </c>
      <c r="C554" s="88" t="s">
        <v>330</v>
      </c>
      <c r="D554" s="88" t="s">
        <v>419</v>
      </c>
      <c r="E554" s="88" t="s">
        <v>5</v>
      </c>
      <c r="F554" s="88"/>
      <c r="G554" s="139">
        <f>G555</f>
        <v>70</v>
      </c>
      <c r="H554" s="54"/>
      <c r="I554" s="43"/>
      <c r="J554" s="43"/>
      <c r="K554" s="43"/>
      <c r="L554" s="43"/>
      <c r="M554" s="43"/>
      <c r="N554" s="43"/>
      <c r="O554" s="43"/>
      <c r="P554" s="43"/>
      <c r="Q554" s="43"/>
      <c r="R554" s="43"/>
      <c r="S554" s="43"/>
      <c r="T554" s="43"/>
      <c r="U554" s="43"/>
      <c r="V554" s="43"/>
      <c r="W554" s="43"/>
      <c r="X554" s="73"/>
      <c r="Y554" s="58"/>
    </row>
    <row r="555" spans="1:25" ht="16.5" outlineLevel="6" thickBot="1">
      <c r="A555" s="5" t="s">
        <v>116</v>
      </c>
      <c r="B555" s="21">
        <v>953</v>
      </c>
      <c r="C555" s="6" t="s">
        <v>330</v>
      </c>
      <c r="D555" s="6" t="s">
        <v>419</v>
      </c>
      <c r="E555" s="6" t="s">
        <v>115</v>
      </c>
      <c r="F555" s="6"/>
      <c r="G555" s="142">
        <f>G556</f>
        <v>70</v>
      </c>
      <c r="H555" s="54"/>
      <c r="I555" s="43"/>
      <c r="J555" s="43"/>
      <c r="K555" s="43"/>
      <c r="L555" s="43"/>
      <c r="M555" s="43"/>
      <c r="N555" s="43"/>
      <c r="O555" s="43"/>
      <c r="P555" s="43"/>
      <c r="Q555" s="43"/>
      <c r="R555" s="43"/>
      <c r="S555" s="43"/>
      <c r="T555" s="43"/>
      <c r="U555" s="43"/>
      <c r="V555" s="43"/>
      <c r="W555" s="43"/>
      <c r="X555" s="73"/>
      <c r="Y555" s="58"/>
    </row>
    <row r="556" spans="1:25" ht="16.5" outlineLevel="6" thickBot="1">
      <c r="A556" s="96" t="s">
        <v>83</v>
      </c>
      <c r="B556" s="89">
        <v>953</v>
      </c>
      <c r="C556" s="90" t="s">
        <v>330</v>
      </c>
      <c r="D556" s="90" t="s">
        <v>419</v>
      </c>
      <c r="E556" s="90" t="s">
        <v>84</v>
      </c>
      <c r="F556" s="90"/>
      <c r="G556" s="138">
        <v>70</v>
      </c>
      <c r="H556" s="54"/>
      <c r="I556" s="43"/>
      <c r="J556" s="43"/>
      <c r="K556" s="43"/>
      <c r="L556" s="43"/>
      <c r="M556" s="43"/>
      <c r="N556" s="43"/>
      <c r="O556" s="43"/>
      <c r="P556" s="43"/>
      <c r="Q556" s="43"/>
      <c r="R556" s="43"/>
      <c r="S556" s="43"/>
      <c r="T556" s="43"/>
      <c r="U556" s="43"/>
      <c r="V556" s="43"/>
      <c r="W556" s="43"/>
      <c r="X556" s="73"/>
      <c r="Y556" s="58"/>
    </row>
    <row r="557" spans="1:25" ht="32.25" outlineLevel="6" thickBot="1">
      <c r="A557" s="108" t="s">
        <v>477</v>
      </c>
      <c r="B557" s="20">
        <v>953</v>
      </c>
      <c r="C557" s="9" t="s">
        <v>330</v>
      </c>
      <c r="D557" s="9" t="s">
        <v>257</v>
      </c>
      <c r="E557" s="9" t="s">
        <v>5</v>
      </c>
      <c r="F557" s="9"/>
      <c r="G557" s="137">
        <f>G558</f>
        <v>40</v>
      </c>
      <c r="H557" s="54"/>
      <c r="I557" s="43"/>
      <c r="J557" s="43"/>
      <c r="K557" s="43"/>
      <c r="L557" s="43"/>
      <c r="M557" s="43"/>
      <c r="N557" s="43"/>
      <c r="O557" s="43"/>
      <c r="P557" s="43"/>
      <c r="Q557" s="43"/>
      <c r="R557" s="43"/>
      <c r="S557" s="43"/>
      <c r="T557" s="43"/>
      <c r="U557" s="43"/>
      <c r="V557" s="43"/>
      <c r="W557" s="43"/>
      <c r="X557" s="73"/>
      <c r="Y557" s="58"/>
    </row>
    <row r="558" spans="1:25" ht="32.25" outlineLevel="6" thickBot="1">
      <c r="A558" s="110" t="s">
        <v>478</v>
      </c>
      <c r="B558" s="87">
        <v>953</v>
      </c>
      <c r="C558" s="88" t="s">
        <v>330</v>
      </c>
      <c r="D558" s="88" t="s">
        <v>479</v>
      </c>
      <c r="E558" s="88" t="s">
        <v>5</v>
      </c>
      <c r="F558" s="88"/>
      <c r="G558" s="139">
        <f>G559</f>
        <v>40</v>
      </c>
      <c r="H558" s="54"/>
      <c r="I558" s="43"/>
      <c r="J558" s="43"/>
      <c r="K558" s="43"/>
      <c r="L558" s="43"/>
      <c r="M558" s="43"/>
      <c r="N558" s="43"/>
      <c r="O558" s="43"/>
      <c r="P558" s="43"/>
      <c r="Q558" s="43"/>
      <c r="R558" s="43"/>
      <c r="S558" s="43"/>
      <c r="T558" s="43"/>
      <c r="U558" s="43"/>
      <c r="V558" s="43"/>
      <c r="W558" s="43"/>
      <c r="X558" s="73"/>
      <c r="Y558" s="58"/>
    </row>
    <row r="559" spans="1:25" ht="16.5" outlineLevel="6" thickBot="1">
      <c r="A559" s="5" t="s">
        <v>116</v>
      </c>
      <c r="B559" s="21">
        <v>953</v>
      </c>
      <c r="C559" s="6" t="s">
        <v>330</v>
      </c>
      <c r="D559" s="6" t="s">
        <v>479</v>
      </c>
      <c r="E559" s="6" t="s">
        <v>115</v>
      </c>
      <c r="F559" s="6"/>
      <c r="G559" s="142">
        <f>G560</f>
        <v>40</v>
      </c>
      <c r="H559" s="54"/>
      <c r="I559" s="43"/>
      <c r="J559" s="43"/>
      <c r="K559" s="43"/>
      <c r="L559" s="43"/>
      <c r="M559" s="43"/>
      <c r="N559" s="43"/>
      <c r="O559" s="43"/>
      <c r="P559" s="43"/>
      <c r="Q559" s="43"/>
      <c r="R559" s="43"/>
      <c r="S559" s="43"/>
      <c r="T559" s="43"/>
      <c r="U559" s="43"/>
      <c r="V559" s="43"/>
      <c r="W559" s="43"/>
      <c r="X559" s="73"/>
      <c r="Y559" s="58"/>
    </row>
    <row r="560" spans="1:25" ht="16.5" outlineLevel="6" thickBot="1">
      <c r="A560" s="96" t="s">
        <v>83</v>
      </c>
      <c r="B560" s="89">
        <v>953</v>
      </c>
      <c r="C560" s="90" t="s">
        <v>330</v>
      </c>
      <c r="D560" s="90" t="s">
        <v>479</v>
      </c>
      <c r="E560" s="90" t="s">
        <v>84</v>
      </c>
      <c r="F560" s="90"/>
      <c r="G560" s="138">
        <v>40</v>
      </c>
      <c r="H560" s="54"/>
      <c r="I560" s="43"/>
      <c r="J560" s="43"/>
      <c r="K560" s="43"/>
      <c r="L560" s="43"/>
      <c r="M560" s="43"/>
      <c r="N560" s="43"/>
      <c r="O560" s="43"/>
      <c r="P560" s="43"/>
      <c r="Q560" s="43"/>
      <c r="R560" s="43"/>
      <c r="S560" s="43"/>
      <c r="T560" s="43"/>
      <c r="U560" s="43"/>
      <c r="V560" s="43"/>
      <c r="W560" s="43"/>
      <c r="X560" s="73"/>
      <c r="Y560" s="58"/>
    </row>
    <row r="561" spans="1:25" ht="16.5" outlineLevel="6" thickBot="1">
      <c r="A561" s="120" t="s">
        <v>182</v>
      </c>
      <c r="B561" s="18">
        <v>953</v>
      </c>
      <c r="C561" s="39" t="s">
        <v>20</v>
      </c>
      <c r="D561" s="39" t="s">
        <v>243</v>
      </c>
      <c r="E561" s="39" t="s">
        <v>5</v>
      </c>
      <c r="F561" s="39"/>
      <c r="G561" s="181">
        <f>G562</f>
        <v>4535.931790000001</v>
      </c>
      <c r="H561" s="54"/>
      <c r="I561" s="43"/>
      <c r="J561" s="43"/>
      <c r="K561" s="43"/>
      <c r="L561" s="43"/>
      <c r="M561" s="43"/>
      <c r="N561" s="43"/>
      <c r="O561" s="43"/>
      <c r="P561" s="43"/>
      <c r="Q561" s="43"/>
      <c r="R561" s="43"/>
      <c r="S561" s="43"/>
      <c r="T561" s="43"/>
      <c r="U561" s="43"/>
      <c r="V561" s="43"/>
      <c r="W561" s="43"/>
      <c r="X561" s="73"/>
      <c r="Y561" s="58"/>
    </row>
    <row r="562" spans="1:25" ht="16.5" outlineLevel="6" thickBot="1">
      <c r="A562" s="8" t="s">
        <v>225</v>
      </c>
      <c r="B562" s="19">
        <v>953</v>
      </c>
      <c r="C562" s="9" t="s">
        <v>20</v>
      </c>
      <c r="D562" s="9" t="s">
        <v>284</v>
      </c>
      <c r="E562" s="9" t="s">
        <v>5</v>
      </c>
      <c r="F562" s="9"/>
      <c r="G562" s="145">
        <f>G563</f>
        <v>4535.931790000001</v>
      </c>
      <c r="H562" s="32" t="e">
        <f>#REF!</f>
        <v>#REF!</v>
      </c>
      <c r="I562" s="32" t="e">
        <f>#REF!</f>
        <v>#REF!</v>
      </c>
      <c r="J562" s="32" t="e">
        <f>#REF!</f>
        <v>#REF!</v>
      </c>
      <c r="K562" s="32" t="e">
        <f>#REF!</f>
        <v>#REF!</v>
      </c>
      <c r="L562" s="32" t="e">
        <f>#REF!</f>
        <v>#REF!</v>
      </c>
      <c r="M562" s="32" t="e">
        <f>#REF!</f>
        <v>#REF!</v>
      </c>
      <c r="N562" s="32" t="e">
        <f>#REF!</f>
        <v>#REF!</v>
      </c>
      <c r="O562" s="32" t="e">
        <f>#REF!</f>
        <v>#REF!</v>
      </c>
      <c r="P562" s="32" t="e">
        <f>#REF!</f>
        <v>#REF!</v>
      </c>
      <c r="Q562" s="32" t="e">
        <f>#REF!</f>
        <v>#REF!</v>
      </c>
      <c r="R562" s="32" t="e">
        <f>#REF!</f>
        <v>#REF!</v>
      </c>
      <c r="S562" s="32" t="e">
        <f>#REF!</f>
        <v>#REF!</v>
      </c>
      <c r="T562" s="32" t="e">
        <f>#REF!</f>
        <v>#REF!</v>
      </c>
      <c r="U562" s="32" t="e">
        <f>#REF!</f>
        <v>#REF!</v>
      </c>
      <c r="V562" s="32" t="e">
        <f>#REF!</f>
        <v>#REF!</v>
      </c>
      <c r="W562" s="32" t="e">
        <f>#REF!</f>
        <v>#REF!</v>
      </c>
      <c r="X562" s="66" t="e">
        <f>#REF!</f>
        <v>#REF!</v>
      </c>
      <c r="Y562" s="58" t="e">
        <f>X562/G507*100</f>
        <v>#REF!</v>
      </c>
    </row>
    <row r="563" spans="1:25" ht="16.5" outlineLevel="6" thickBot="1">
      <c r="A563" s="99" t="s">
        <v>130</v>
      </c>
      <c r="B563" s="128">
        <v>953</v>
      </c>
      <c r="C563" s="88" t="s">
        <v>20</v>
      </c>
      <c r="D563" s="88" t="s">
        <v>291</v>
      </c>
      <c r="E563" s="88" t="s">
        <v>5</v>
      </c>
      <c r="F563" s="88"/>
      <c r="G563" s="146">
        <f>G564+G567</f>
        <v>4535.931790000001</v>
      </c>
      <c r="H563" s="81"/>
      <c r="I563" s="82"/>
      <c r="J563" s="82"/>
      <c r="K563" s="82"/>
      <c r="L563" s="82"/>
      <c r="M563" s="82"/>
      <c r="N563" s="82"/>
      <c r="O563" s="82"/>
      <c r="P563" s="82"/>
      <c r="Q563" s="82"/>
      <c r="R563" s="82"/>
      <c r="S563" s="82"/>
      <c r="T563" s="82"/>
      <c r="U563" s="82"/>
      <c r="V563" s="82"/>
      <c r="W563" s="82"/>
      <c r="X563" s="144"/>
      <c r="Y563" s="58"/>
    </row>
    <row r="564" spans="1:25" ht="48" outlineLevel="6" thickBot="1">
      <c r="A564" s="99" t="s">
        <v>183</v>
      </c>
      <c r="B564" s="128">
        <v>953</v>
      </c>
      <c r="C564" s="88" t="s">
        <v>20</v>
      </c>
      <c r="D564" s="88" t="s">
        <v>297</v>
      </c>
      <c r="E564" s="88" t="s">
        <v>5</v>
      </c>
      <c r="F564" s="88"/>
      <c r="G564" s="146">
        <f>G565</f>
        <v>1037.58979</v>
      </c>
      <c r="H564" s="81"/>
      <c r="I564" s="82"/>
      <c r="J564" s="82"/>
      <c r="K564" s="82"/>
      <c r="L564" s="82"/>
      <c r="M564" s="82"/>
      <c r="N564" s="82"/>
      <c r="O564" s="82"/>
      <c r="P564" s="82"/>
      <c r="Q564" s="82"/>
      <c r="R564" s="82"/>
      <c r="S564" s="82"/>
      <c r="T564" s="82"/>
      <c r="U564" s="82"/>
      <c r="V564" s="82"/>
      <c r="W564" s="82"/>
      <c r="X564" s="144"/>
      <c r="Y564" s="58"/>
    </row>
    <row r="565" spans="1:25" ht="16.5" outlineLevel="6" thickBot="1">
      <c r="A565" s="5" t="s">
        <v>116</v>
      </c>
      <c r="B565" s="21">
        <v>953</v>
      </c>
      <c r="C565" s="6" t="s">
        <v>20</v>
      </c>
      <c r="D565" s="6" t="s">
        <v>297</v>
      </c>
      <c r="E565" s="6" t="s">
        <v>115</v>
      </c>
      <c r="F565" s="6"/>
      <c r="G565" s="147">
        <f>G566</f>
        <v>1037.58979</v>
      </c>
      <c r="H565" s="81"/>
      <c r="I565" s="82"/>
      <c r="J565" s="82"/>
      <c r="K565" s="82"/>
      <c r="L565" s="82"/>
      <c r="M565" s="82"/>
      <c r="N565" s="82"/>
      <c r="O565" s="82"/>
      <c r="P565" s="82"/>
      <c r="Q565" s="82"/>
      <c r="R565" s="82"/>
      <c r="S565" s="82"/>
      <c r="T565" s="82"/>
      <c r="U565" s="82"/>
      <c r="V565" s="82"/>
      <c r="W565" s="82"/>
      <c r="X565" s="144"/>
      <c r="Y565" s="58"/>
    </row>
    <row r="566" spans="1:25" ht="16.5" outlineLevel="6" thickBot="1">
      <c r="A566" s="93" t="s">
        <v>83</v>
      </c>
      <c r="B566" s="130">
        <v>953</v>
      </c>
      <c r="C566" s="90" t="s">
        <v>20</v>
      </c>
      <c r="D566" s="90" t="s">
        <v>297</v>
      </c>
      <c r="E566" s="90" t="s">
        <v>84</v>
      </c>
      <c r="F566" s="90"/>
      <c r="G566" s="148">
        <v>1037.58979</v>
      </c>
      <c r="H566" s="81"/>
      <c r="I566" s="82"/>
      <c r="J566" s="82"/>
      <c r="K566" s="82"/>
      <c r="L566" s="82"/>
      <c r="M566" s="82"/>
      <c r="N566" s="82"/>
      <c r="O566" s="82"/>
      <c r="P566" s="82"/>
      <c r="Q566" s="82"/>
      <c r="R566" s="82"/>
      <c r="S566" s="82"/>
      <c r="T566" s="82"/>
      <c r="U566" s="82"/>
      <c r="V566" s="82"/>
      <c r="W566" s="82"/>
      <c r="X566" s="144"/>
      <c r="Y566" s="58"/>
    </row>
    <row r="567" spans="1:25" ht="35.25" customHeight="1" outlineLevel="6" thickBot="1">
      <c r="A567" s="110" t="s">
        <v>184</v>
      </c>
      <c r="B567" s="87">
        <v>953</v>
      </c>
      <c r="C567" s="104" t="s">
        <v>20</v>
      </c>
      <c r="D567" s="104" t="s">
        <v>298</v>
      </c>
      <c r="E567" s="104" t="s">
        <v>5</v>
      </c>
      <c r="F567" s="104"/>
      <c r="G567" s="159">
        <f>G569</f>
        <v>3498.342</v>
      </c>
      <c r="H567" s="54"/>
      <c r="I567" s="43"/>
      <c r="J567" s="43"/>
      <c r="K567" s="43"/>
      <c r="L567" s="43"/>
      <c r="M567" s="43"/>
      <c r="N567" s="43"/>
      <c r="O567" s="43"/>
      <c r="P567" s="43"/>
      <c r="Q567" s="43"/>
      <c r="R567" s="43"/>
      <c r="S567" s="43"/>
      <c r="T567" s="43"/>
      <c r="U567" s="43"/>
      <c r="V567" s="43"/>
      <c r="W567" s="43"/>
      <c r="X567" s="73"/>
      <c r="Y567" s="58"/>
    </row>
    <row r="568" spans="1:25" ht="18" customHeight="1" outlineLevel="6" thickBot="1">
      <c r="A568" s="5" t="s">
        <v>116</v>
      </c>
      <c r="B568" s="21">
        <v>953</v>
      </c>
      <c r="C568" s="6" t="s">
        <v>20</v>
      </c>
      <c r="D568" s="6" t="s">
        <v>298</v>
      </c>
      <c r="E568" s="6" t="s">
        <v>115</v>
      </c>
      <c r="F568" s="6"/>
      <c r="G568" s="154">
        <f>G569</f>
        <v>3498.342</v>
      </c>
      <c r="H568" s="54"/>
      <c r="I568" s="43"/>
      <c r="J568" s="43"/>
      <c r="K568" s="43"/>
      <c r="L568" s="43"/>
      <c r="M568" s="43"/>
      <c r="N568" s="43"/>
      <c r="O568" s="43"/>
      <c r="P568" s="43"/>
      <c r="Q568" s="43"/>
      <c r="R568" s="43"/>
      <c r="S568" s="43"/>
      <c r="T568" s="43"/>
      <c r="U568" s="43"/>
      <c r="V568" s="43"/>
      <c r="W568" s="43"/>
      <c r="X568" s="73"/>
      <c r="Y568" s="58"/>
    </row>
    <row r="569" spans="1:25" ht="48" outlineLevel="6" thickBot="1">
      <c r="A569" s="96" t="s">
        <v>196</v>
      </c>
      <c r="B569" s="89">
        <v>953</v>
      </c>
      <c r="C569" s="90" t="s">
        <v>20</v>
      </c>
      <c r="D569" s="90" t="s">
        <v>298</v>
      </c>
      <c r="E569" s="90" t="s">
        <v>85</v>
      </c>
      <c r="F569" s="90"/>
      <c r="G569" s="155">
        <v>3498.342</v>
      </c>
      <c r="H569" s="54"/>
      <c r="I569" s="43"/>
      <c r="J569" s="43"/>
      <c r="K569" s="43"/>
      <c r="L569" s="43"/>
      <c r="M569" s="43"/>
      <c r="N569" s="43"/>
      <c r="O569" s="43"/>
      <c r="P569" s="43"/>
      <c r="Q569" s="43"/>
      <c r="R569" s="43"/>
      <c r="S569" s="43"/>
      <c r="T569" s="43"/>
      <c r="U569" s="43"/>
      <c r="V569" s="43"/>
      <c r="W569" s="43"/>
      <c r="X569" s="73"/>
      <c r="Y569" s="58"/>
    </row>
    <row r="570" spans="1:25" ht="31.5" customHeight="1" outlineLevel="6" thickBot="1">
      <c r="A570" s="120" t="s">
        <v>34</v>
      </c>
      <c r="B570" s="18">
        <v>953</v>
      </c>
      <c r="C570" s="39" t="s">
        <v>13</v>
      </c>
      <c r="D570" s="39" t="s">
        <v>243</v>
      </c>
      <c r="E570" s="39" t="s">
        <v>5</v>
      </c>
      <c r="F570" s="39"/>
      <c r="G570" s="181">
        <f>G575+G571</f>
        <v>21267.7</v>
      </c>
      <c r="H570" s="32" t="e">
        <f>#REF!</f>
        <v>#REF!</v>
      </c>
      <c r="I570" s="32" t="e">
        <f>#REF!</f>
        <v>#REF!</v>
      </c>
      <c r="J570" s="32" t="e">
        <f>#REF!</f>
        <v>#REF!</v>
      </c>
      <c r="K570" s="32" t="e">
        <f>#REF!</f>
        <v>#REF!</v>
      </c>
      <c r="L570" s="32" t="e">
        <f>#REF!</f>
        <v>#REF!</v>
      </c>
      <c r="M570" s="32" t="e">
        <f>#REF!</f>
        <v>#REF!</v>
      </c>
      <c r="N570" s="32" t="e">
        <f>#REF!</f>
        <v>#REF!</v>
      </c>
      <c r="O570" s="32" t="e">
        <f>#REF!</f>
        <v>#REF!</v>
      </c>
      <c r="P570" s="32" t="e">
        <f>#REF!</f>
        <v>#REF!</v>
      </c>
      <c r="Q570" s="32" t="e">
        <f>#REF!</f>
        <v>#REF!</v>
      </c>
      <c r="R570" s="32" t="e">
        <f>#REF!</f>
        <v>#REF!</v>
      </c>
      <c r="S570" s="32" t="e">
        <f>#REF!</f>
        <v>#REF!</v>
      </c>
      <c r="T570" s="32" t="e">
        <f>#REF!</f>
        <v>#REF!</v>
      </c>
      <c r="U570" s="32" t="e">
        <f>#REF!</f>
        <v>#REF!</v>
      </c>
      <c r="V570" s="32" t="e">
        <f>#REF!</f>
        <v>#REF!</v>
      </c>
      <c r="W570" s="32" t="e">
        <f>#REF!</f>
        <v>#REF!</v>
      </c>
      <c r="X570" s="66" t="e">
        <f>#REF!</f>
        <v>#REF!</v>
      </c>
      <c r="Y570" s="58" t="e">
        <f>X570/G561*100</f>
        <v>#REF!</v>
      </c>
    </row>
    <row r="571" spans="1:25" ht="32.25" outlineLevel="6" thickBot="1">
      <c r="A571" s="108" t="s">
        <v>131</v>
      </c>
      <c r="B571" s="19">
        <v>953</v>
      </c>
      <c r="C571" s="9" t="s">
        <v>13</v>
      </c>
      <c r="D571" s="9" t="s">
        <v>244</v>
      </c>
      <c r="E571" s="9" t="s">
        <v>5</v>
      </c>
      <c r="F571" s="39"/>
      <c r="G571" s="145">
        <f>G572</f>
        <v>0</v>
      </c>
      <c r="H571" s="54"/>
      <c r="I571" s="43"/>
      <c r="J571" s="43"/>
      <c r="K571" s="43"/>
      <c r="L571" s="43"/>
      <c r="M571" s="43"/>
      <c r="N571" s="43"/>
      <c r="O571" s="43"/>
      <c r="P571" s="43"/>
      <c r="Q571" s="43"/>
      <c r="R571" s="43"/>
      <c r="S571" s="43"/>
      <c r="T571" s="43"/>
      <c r="U571" s="43"/>
      <c r="V571" s="43"/>
      <c r="W571" s="43"/>
      <c r="X571" s="73"/>
      <c r="Y571" s="58"/>
    </row>
    <row r="572" spans="1:25" ht="32.25" outlineLevel="6" thickBot="1">
      <c r="A572" s="108" t="s">
        <v>132</v>
      </c>
      <c r="B572" s="19">
        <v>953</v>
      </c>
      <c r="C572" s="11" t="s">
        <v>13</v>
      </c>
      <c r="D572" s="11" t="s">
        <v>245</v>
      </c>
      <c r="E572" s="11" t="s">
        <v>5</v>
      </c>
      <c r="F572" s="39"/>
      <c r="G572" s="145">
        <f>G573</f>
        <v>0</v>
      </c>
      <c r="H572" s="54"/>
      <c r="I572" s="43"/>
      <c r="J572" s="43"/>
      <c r="K572" s="43"/>
      <c r="L572" s="43"/>
      <c r="M572" s="43"/>
      <c r="N572" s="43"/>
      <c r="O572" s="43"/>
      <c r="P572" s="43"/>
      <c r="Q572" s="43"/>
      <c r="R572" s="43"/>
      <c r="S572" s="43"/>
      <c r="T572" s="43"/>
      <c r="U572" s="43"/>
      <c r="V572" s="43"/>
      <c r="W572" s="43"/>
      <c r="X572" s="73"/>
      <c r="Y572" s="58"/>
    </row>
    <row r="573" spans="1:25" ht="16.5" outlineLevel="6" thickBot="1">
      <c r="A573" s="91" t="s">
        <v>136</v>
      </c>
      <c r="B573" s="87">
        <v>953</v>
      </c>
      <c r="C573" s="88" t="s">
        <v>13</v>
      </c>
      <c r="D573" s="88" t="s">
        <v>249</v>
      </c>
      <c r="E573" s="88" t="s">
        <v>5</v>
      </c>
      <c r="F573" s="88"/>
      <c r="G573" s="139">
        <f>G574</f>
        <v>0</v>
      </c>
      <c r="H573" s="54"/>
      <c r="I573" s="43"/>
      <c r="J573" s="43"/>
      <c r="K573" s="43"/>
      <c r="L573" s="43"/>
      <c r="M573" s="43"/>
      <c r="N573" s="43"/>
      <c r="O573" s="43"/>
      <c r="P573" s="43"/>
      <c r="Q573" s="43"/>
      <c r="R573" s="43"/>
      <c r="S573" s="43"/>
      <c r="T573" s="43"/>
      <c r="U573" s="43"/>
      <c r="V573" s="43"/>
      <c r="W573" s="43"/>
      <c r="X573" s="73"/>
      <c r="Y573" s="58"/>
    </row>
    <row r="574" spans="1:25" ht="18.75" customHeight="1" outlineLevel="6" thickBot="1">
      <c r="A574" s="5" t="s">
        <v>310</v>
      </c>
      <c r="B574" s="21">
        <v>953</v>
      </c>
      <c r="C574" s="6" t="s">
        <v>13</v>
      </c>
      <c r="D574" s="6" t="s">
        <v>249</v>
      </c>
      <c r="E574" s="6" t="s">
        <v>311</v>
      </c>
      <c r="F574" s="6"/>
      <c r="G574" s="142">
        <v>0</v>
      </c>
      <c r="H574" s="54"/>
      <c r="I574" s="43"/>
      <c r="J574" s="43"/>
      <c r="K574" s="43"/>
      <c r="L574" s="43"/>
      <c r="M574" s="43"/>
      <c r="N574" s="43"/>
      <c r="O574" s="43"/>
      <c r="P574" s="43"/>
      <c r="Q574" s="43"/>
      <c r="R574" s="43"/>
      <c r="S574" s="43"/>
      <c r="T574" s="43"/>
      <c r="U574" s="43"/>
      <c r="V574" s="43"/>
      <c r="W574" s="43"/>
      <c r="X574" s="73"/>
      <c r="Y574" s="58"/>
    </row>
    <row r="575" spans="1:25" ht="16.5" outlineLevel="6" thickBot="1">
      <c r="A575" s="78" t="s">
        <v>223</v>
      </c>
      <c r="B575" s="19">
        <v>953</v>
      </c>
      <c r="C575" s="11" t="s">
        <v>13</v>
      </c>
      <c r="D575" s="11" t="s">
        <v>284</v>
      </c>
      <c r="E575" s="11" t="s">
        <v>5</v>
      </c>
      <c r="F575" s="11"/>
      <c r="G575" s="152">
        <f>G576</f>
        <v>21267.7</v>
      </c>
      <c r="H575" s="54"/>
      <c r="I575" s="43"/>
      <c r="J575" s="43"/>
      <c r="K575" s="43"/>
      <c r="L575" s="43"/>
      <c r="M575" s="43"/>
      <c r="N575" s="43"/>
      <c r="O575" s="43"/>
      <c r="P575" s="43"/>
      <c r="Q575" s="43"/>
      <c r="R575" s="43"/>
      <c r="S575" s="43"/>
      <c r="T575" s="43"/>
      <c r="U575" s="43"/>
      <c r="V575" s="43"/>
      <c r="W575" s="43"/>
      <c r="X575" s="73"/>
      <c r="Y575" s="58"/>
    </row>
    <row r="576" spans="1:25" ht="32.25" outlineLevel="6" thickBot="1">
      <c r="A576" s="78" t="s">
        <v>185</v>
      </c>
      <c r="B576" s="19">
        <v>953</v>
      </c>
      <c r="C576" s="11" t="s">
        <v>13</v>
      </c>
      <c r="D576" s="11" t="s">
        <v>300</v>
      </c>
      <c r="E576" s="11" t="s">
        <v>5</v>
      </c>
      <c r="F576" s="11"/>
      <c r="G576" s="152">
        <f>G577</f>
        <v>21267.7</v>
      </c>
      <c r="H576" s="54"/>
      <c r="I576" s="43"/>
      <c r="J576" s="43"/>
      <c r="K576" s="43"/>
      <c r="L576" s="43"/>
      <c r="M576" s="43"/>
      <c r="N576" s="43"/>
      <c r="O576" s="43"/>
      <c r="P576" s="43"/>
      <c r="Q576" s="43"/>
      <c r="R576" s="43"/>
      <c r="S576" s="43"/>
      <c r="T576" s="43"/>
      <c r="U576" s="43"/>
      <c r="V576" s="43"/>
      <c r="W576" s="43"/>
      <c r="X576" s="73"/>
      <c r="Y576" s="58"/>
    </row>
    <row r="577" spans="1:25" ht="32.25" outlineLevel="6" thickBot="1">
      <c r="A577" s="91" t="s">
        <v>137</v>
      </c>
      <c r="B577" s="87">
        <v>953</v>
      </c>
      <c r="C577" s="88" t="s">
        <v>13</v>
      </c>
      <c r="D577" s="88" t="s">
        <v>301</v>
      </c>
      <c r="E577" s="88" t="s">
        <v>5</v>
      </c>
      <c r="F577" s="88"/>
      <c r="G577" s="153">
        <f>G578+G582+G584</f>
        <v>21267.7</v>
      </c>
      <c r="H577" s="54"/>
      <c r="I577" s="43"/>
      <c r="J577" s="43"/>
      <c r="K577" s="43"/>
      <c r="L577" s="43"/>
      <c r="M577" s="43"/>
      <c r="N577" s="43"/>
      <c r="O577" s="43"/>
      <c r="P577" s="43"/>
      <c r="Q577" s="43"/>
      <c r="R577" s="43"/>
      <c r="S577" s="43"/>
      <c r="T577" s="43"/>
      <c r="U577" s="43"/>
      <c r="V577" s="43"/>
      <c r="W577" s="43"/>
      <c r="X577" s="73"/>
      <c r="Y577" s="58"/>
    </row>
    <row r="578" spans="1:25" ht="16.5" outlineLevel="6" thickBot="1">
      <c r="A578" s="5" t="s">
        <v>108</v>
      </c>
      <c r="B578" s="21">
        <v>953</v>
      </c>
      <c r="C578" s="6" t="s">
        <v>13</v>
      </c>
      <c r="D578" s="6" t="s">
        <v>301</v>
      </c>
      <c r="E578" s="6" t="s">
        <v>107</v>
      </c>
      <c r="F578" s="6"/>
      <c r="G578" s="154">
        <f>G579+G580+G581</f>
        <v>13770</v>
      </c>
      <c r="H578" s="54"/>
      <c r="I578" s="43"/>
      <c r="J578" s="43"/>
      <c r="K578" s="43"/>
      <c r="L578" s="43"/>
      <c r="M578" s="43"/>
      <c r="N578" s="43"/>
      <c r="O578" s="43"/>
      <c r="P578" s="43"/>
      <c r="Q578" s="43"/>
      <c r="R578" s="43"/>
      <c r="S578" s="43"/>
      <c r="T578" s="43"/>
      <c r="U578" s="43"/>
      <c r="V578" s="43"/>
      <c r="W578" s="43"/>
      <c r="X578" s="73"/>
      <c r="Y578" s="58"/>
    </row>
    <row r="579" spans="1:25" ht="16.5" outlineLevel="6" thickBot="1">
      <c r="A579" s="85" t="s">
        <v>239</v>
      </c>
      <c r="B579" s="89">
        <v>953</v>
      </c>
      <c r="C579" s="90" t="s">
        <v>13</v>
      </c>
      <c r="D579" s="90" t="s">
        <v>301</v>
      </c>
      <c r="E579" s="90" t="s">
        <v>109</v>
      </c>
      <c r="F579" s="90"/>
      <c r="G579" s="155">
        <v>10610</v>
      </c>
      <c r="H579" s="54"/>
      <c r="I579" s="43"/>
      <c r="J579" s="43"/>
      <c r="K579" s="43"/>
      <c r="L579" s="43"/>
      <c r="M579" s="43"/>
      <c r="N579" s="43"/>
      <c r="O579" s="43"/>
      <c r="P579" s="43"/>
      <c r="Q579" s="43"/>
      <c r="R579" s="43"/>
      <c r="S579" s="43"/>
      <c r="T579" s="43"/>
      <c r="U579" s="43"/>
      <c r="V579" s="43"/>
      <c r="W579" s="43"/>
      <c r="X579" s="73"/>
      <c r="Y579" s="58"/>
    </row>
    <row r="580" spans="1:25" ht="32.25" outlineLevel="6" thickBot="1">
      <c r="A580" s="85" t="s">
        <v>241</v>
      </c>
      <c r="B580" s="89">
        <v>953</v>
      </c>
      <c r="C580" s="90" t="s">
        <v>13</v>
      </c>
      <c r="D580" s="90" t="s">
        <v>301</v>
      </c>
      <c r="E580" s="90" t="s">
        <v>110</v>
      </c>
      <c r="F580" s="90"/>
      <c r="G580" s="148">
        <v>0</v>
      </c>
      <c r="H580" s="54"/>
      <c r="I580" s="43"/>
      <c r="J580" s="43"/>
      <c r="K580" s="43"/>
      <c r="L580" s="43"/>
      <c r="M580" s="43"/>
      <c r="N580" s="43"/>
      <c r="O580" s="43"/>
      <c r="P580" s="43"/>
      <c r="Q580" s="43"/>
      <c r="R580" s="43"/>
      <c r="S580" s="43"/>
      <c r="T580" s="43"/>
      <c r="U580" s="43"/>
      <c r="V580" s="43"/>
      <c r="W580" s="43"/>
      <c r="X580" s="73"/>
      <c r="Y580" s="58"/>
    </row>
    <row r="581" spans="1:25" ht="48" outlineLevel="6" thickBot="1">
      <c r="A581" s="85" t="s">
        <v>237</v>
      </c>
      <c r="B581" s="89">
        <v>953</v>
      </c>
      <c r="C581" s="90" t="s">
        <v>13</v>
      </c>
      <c r="D581" s="90" t="s">
        <v>301</v>
      </c>
      <c r="E581" s="90" t="s">
        <v>238</v>
      </c>
      <c r="F581" s="90"/>
      <c r="G581" s="155">
        <v>3160</v>
      </c>
      <c r="H581" s="54"/>
      <c r="I581" s="43"/>
      <c r="J581" s="43"/>
      <c r="K581" s="43"/>
      <c r="L581" s="43"/>
      <c r="M581" s="43"/>
      <c r="N581" s="43"/>
      <c r="O581" s="43"/>
      <c r="P581" s="43"/>
      <c r="Q581" s="43"/>
      <c r="R581" s="43"/>
      <c r="S581" s="43"/>
      <c r="T581" s="43"/>
      <c r="U581" s="43"/>
      <c r="V581" s="43"/>
      <c r="W581" s="43"/>
      <c r="X581" s="73"/>
      <c r="Y581" s="58"/>
    </row>
    <row r="582" spans="1:25" ht="32.25" outlineLevel="6" thickBot="1">
      <c r="A582" s="5" t="s">
        <v>96</v>
      </c>
      <c r="B582" s="21">
        <v>953</v>
      </c>
      <c r="C582" s="6" t="s">
        <v>13</v>
      </c>
      <c r="D582" s="6" t="s">
        <v>301</v>
      </c>
      <c r="E582" s="6" t="s">
        <v>91</v>
      </c>
      <c r="F582" s="6"/>
      <c r="G582" s="147">
        <f>G583</f>
        <v>7466.97498</v>
      </c>
      <c r="H582" s="54"/>
      <c r="I582" s="43"/>
      <c r="J582" s="43"/>
      <c r="K582" s="43"/>
      <c r="L582" s="43"/>
      <c r="M582" s="43"/>
      <c r="N582" s="43"/>
      <c r="O582" s="43"/>
      <c r="P582" s="43"/>
      <c r="Q582" s="43"/>
      <c r="R582" s="43"/>
      <c r="S582" s="43"/>
      <c r="T582" s="43"/>
      <c r="U582" s="43"/>
      <c r="V582" s="43"/>
      <c r="W582" s="43"/>
      <c r="X582" s="73"/>
      <c r="Y582" s="58"/>
    </row>
    <row r="583" spans="1:25" ht="32.25" outlineLevel="6" thickBot="1">
      <c r="A583" s="85" t="s">
        <v>97</v>
      </c>
      <c r="B583" s="89">
        <v>953</v>
      </c>
      <c r="C583" s="90" t="s">
        <v>13</v>
      </c>
      <c r="D583" s="90" t="s">
        <v>301</v>
      </c>
      <c r="E583" s="90" t="s">
        <v>92</v>
      </c>
      <c r="F583" s="90"/>
      <c r="G583" s="155">
        <v>7466.97498</v>
      </c>
      <c r="H583" s="54"/>
      <c r="I583" s="43"/>
      <c r="J583" s="43"/>
      <c r="K583" s="43"/>
      <c r="L583" s="43"/>
      <c r="M583" s="43"/>
      <c r="N583" s="43"/>
      <c r="O583" s="43"/>
      <c r="P583" s="43"/>
      <c r="Q583" s="43"/>
      <c r="R583" s="43"/>
      <c r="S583" s="43"/>
      <c r="T583" s="43"/>
      <c r="U583" s="43"/>
      <c r="V583" s="43"/>
      <c r="W583" s="43"/>
      <c r="X583" s="73"/>
      <c r="Y583" s="58"/>
    </row>
    <row r="584" spans="1:25" ht="16.5" outlineLevel="6" thickBot="1">
      <c r="A584" s="5" t="s">
        <v>98</v>
      </c>
      <c r="B584" s="21">
        <v>953</v>
      </c>
      <c r="C584" s="6" t="s">
        <v>13</v>
      </c>
      <c r="D584" s="6" t="s">
        <v>301</v>
      </c>
      <c r="E584" s="6" t="s">
        <v>93</v>
      </c>
      <c r="F584" s="6"/>
      <c r="G584" s="147">
        <f>G585+G586+G587</f>
        <v>30.72502</v>
      </c>
      <c r="H584" s="54"/>
      <c r="I584" s="43"/>
      <c r="J584" s="43"/>
      <c r="K584" s="43"/>
      <c r="L584" s="43"/>
      <c r="M584" s="43"/>
      <c r="N584" s="43"/>
      <c r="O584" s="43"/>
      <c r="P584" s="43"/>
      <c r="Q584" s="43"/>
      <c r="R584" s="43"/>
      <c r="S584" s="43"/>
      <c r="T584" s="43"/>
      <c r="U584" s="43"/>
      <c r="V584" s="43"/>
      <c r="W584" s="43"/>
      <c r="X584" s="73"/>
      <c r="Y584" s="58"/>
    </row>
    <row r="585" spans="1:25" ht="32.25" outlineLevel="6" thickBot="1">
      <c r="A585" s="85" t="s">
        <v>99</v>
      </c>
      <c r="B585" s="89">
        <v>953</v>
      </c>
      <c r="C585" s="90" t="s">
        <v>13</v>
      </c>
      <c r="D585" s="90" t="s">
        <v>301</v>
      </c>
      <c r="E585" s="90" t="s">
        <v>94</v>
      </c>
      <c r="F585" s="90"/>
      <c r="G585" s="148">
        <v>1.383</v>
      </c>
      <c r="H585" s="54"/>
      <c r="I585" s="43"/>
      <c r="J585" s="43"/>
      <c r="K585" s="43"/>
      <c r="L585" s="43"/>
      <c r="M585" s="43"/>
      <c r="N585" s="43"/>
      <c r="O585" s="43"/>
      <c r="P585" s="43"/>
      <c r="Q585" s="43"/>
      <c r="R585" s="43"/>
      <c r="S585" s="43"/>
      <c r="T585" s="43"/>
      <c r="U585" s="43"/>
      <c r="V585" s="43"/>
      <c r="W585" s="43"/>
      <c r="X585" s="73"/>
      <c r="Y585" s="58"/>
    </row>
    <row r="586" spans="1:25" ht="16.5" outlineLevel="6" thickBot="1">
      <c r="A586" s="85" t="s">
        <v>100</v>
      </c>
      <c r="B586" s="89">
        <v>953</v>
      </c>
      <c r="C586" s="90" t="s">
        <v>13</v>
      </c>
      <c r="D586" s="90" t="s">
        <v>301</v>
      </c>
      <c r="E586" s="90" t="s">
        <v>95</v>
      </c>
      <c r="F586" s="90"/>
      <c r="G586" s="148">
        <v>18.9435</v>
      </c>
      <c r="H586" s="54"/>
      <c r="I586" s="43"/>
      <c r="J586" s="43"/>
      <c r="K586" s="43"/>
      <c r="L586" s="43"/>
      <c r="M586" s="43"/>
      <c r="N586" s="43"/>
      <c r="O586" s="43"/>
      <c r="P586" s="43"/>
      <c r="Q586" s="43"/>
      <c r="R586" s="43"/>
      <c r="S586" s="43"/>
      <c r="T586" s="43"/>
      <c r="U586" s="43"/>
      <c r="V586" s="43"/>
      <c r="W586" s="43"/>
      <c r="X586" s="73"/>
      <c r="Y586" s="58"/>
    </row>
    <row r="587" spans="1:25" ht="16.5" outlineLevel="6" thickBot="1">
      <c r="A587" s="85" t="s">
        <v>310</v>
      </c>
      <c r="B587" s="89">
        <v>953</v>
      </c>
      <c r="C587" s="90" t="s">
        <v>13</v>
      </c>
      <c r="D587" s="90" t="s">
        <v>301</v>
      </c>
      <c r="E587" s="90" t="s">
        <v>311</v>
      </c>
      <c r="F587" s="90"/>
      <c r="G587" s="148">
        <v>10.39852</v>
      </c>
      <c r="H587" s="54"/>
      <c r="I587" s="43"/>
      <c r="J587" s="43"/>
      <c r="K587" s="43"/>
      <c r="L587" s="43"/>
      <c r="M587" s="43"/>
      <c r="N587" s="43"/>
      <c r="O587" s="43"/>
      <c r="P587" s="43"/>
      <c r="Q587" s="43"/>
      <c r="R587" s="43"/>
      <c r="S587" s="43"/>
      <c r="T587" s="43"/>
      <c r="U587" s="43"/>
      <c r="V587" s="43"/>
      <c r="W587" s="43"/>
      <c r="X587" s="73"/>
      <c r="Y587" s="58"/>
    </row>
    <row r="588" spans="1:25" ht="19.5" outlineLevel="6" thickBot="1">
      <c r="A588" s="105" t="s">
        <v>44</v>
      </c>
      <c r="B588" s="18">
        <v>953</v>
      </c>
      <c r="C588" s="14" t="s">
        <v>43</v>
      </c>
      <c r="D588" s="39" t="s">
        <v>243</v>
      </c>
      <c r="E588" s="14" t="s">
        <v>5</v>
      </c>
      <c r="F588" s="14"/>
      <c r="G588" s="158">
        <f>G589+G608</f>
        <v>8434.716</v>
      </c>
      <c r="H588" s="54"/>
      <c r="I588" s="43"/>
      <c r="J588" s="43"/>
      <c r="K588" s="43"/>
      <c r="L588" s="43"/>
      <c r="M588" s="43"/>
      <c r="N588" s="43"/>
      <c r="O588" s="43"/>
      <c r="P588" s="43"/>
      <c r="Q588" s="43"/>
      <c r="R588" s="43"/>
      <c r="S588" s="43"/>
      <c r="T588" s="43"/>
      <c r="U588" s="43"/>
      <c r="V588" s="43"/>
      <c r="W588" s="43"/>
      <c r="X588" s="73"/>
      <c r="Y588" s="58"/>
    </row>
    <row r="589" spans="1:25" ht="19.5" customHeight="1" outlineLevel="6" thickBot="1">
      <c r="A589" s="122" t="s">
        <v>37</v>
      </c>
      <c r="B589" s="18">
        <v>953</v>
      </c>
      <c r="C589" s="39" t="s">
        <v>16</v>
      </c>
      <c r="D589" s="39" t="s">
        <v>243</v>
      </c>
      <c r="E589" s="39" t="s">
        <v>5</v>
      </c>
      <c r="F589" s="39"/>
      <c r="G589" s="178">
        <f>G590</f>
        <v>3589.716</v>
      </c>
      <c r="H589" s="54"/>
      <c r="I589" s="43"/>
      <c r="J589" s="43"/>
      <c r="K589" s="43"/>
      <c r="L589" s="43"/>
      <c r="M589" s="43"/>
      <c r="N589" s="43"/>
      <c r="O589" s="43"/>
      <c r="P589" s="43"/>
      <c r="Q589" s="43"/>
      <c r="R589" s="43"/>
      <c r="S589" s="43"/>
      <c r="T589" s="43"/>
      <c r="U589" s="43"/>
      <c r="V589" s="43"/>
      <c r="W589" s="43"/>
      <c r="X589" s="73"/>
      <c r="Y589" s="58"/>
    </row>
    <row r="590" spans="1:25" ht="16.5" outlineLevel="6" thickBot="1">
      <c r="A590" s="13" t="s">
        <v>141</v>
      </c>
      <c r="B590" s="19">
        <v>953</v>
      </c>
      <c r="C590" s="9" t="s">
        <v>16</v>
      </c>
      <c r="D590" s="9" t="s">
        <v>243</v>
      </c>
      <c r="E590" s="9" t="s">
        <v>5</v>
      </c>
      <c r="F590" s="9"/>
      <c r="G590" s="137">
        <f>G591</f>
        <v>3589.716</v>
      </c>
      <c r="H590" s="54"/>
      <c r="I590" s="43"/>
      <c r="J590" s="43"/>
      <c r="K590" s="43"/>
      <c r="L590" s="43"/>
      <c r="M590" s="43"/>
      <c r="N590" s="43"/>
      <c r="O590" s="43"/>
      <c r="P590" s="43"/>
      <c r="Q590" s="43"/>
      <c r="R590" s="43"/>
      <c r="S590" s="43"/>
      <c r="T590" s="43"/>
      <c r="U590" s="43"/>
      <c r="V590" s="43"/>
      <c r="W590" s="43"/>
      <c r="X590" s="73"/>
      <c r="Y590" s="58"/>
    </row>
    <row r="591" spans="1:25" ht="16.5" outlineLevel="6" thickBot="1">
      <c r="A591" s="78" t="s">
        <v>223</v>
      </c>
      <c r="B591" s="19">
        <v>953</v>
      </c>
      <c r="C591" s="9" t="s">
        <v>16</v>
      </c>
      <c r="D591" s="9" t="s">
        <v>284</v>
      </c>
      <c r="E591" s="9" t="s">
        <v>5</v>
      </c>
      <c r="F591" s="9"/>
      <c r="G591" s="137">
        <f>G604+G593+G596+G600</f>
        <v>3589.716</v>
      </c>
      <c r="H591" s="31">
        <f aca="true" t="shared" si="52" ref="H591:X591">H612+H623</f>
        <v>0</v>
      </c>
      <c r="I591" s="31">
        <f t="shared" si="52"/>
        <v>0</v>
      </c>
      <c r="J591" s="31">
        <f t="shared" si="52"/>
        <v>0</v>
      </c>
      <c r="K591" s="31">
        <f t="shared" si="52"/>
        <v>0</v>
      </c>
      <c r="L591" s="31">
        <f t="shared" si="52"/>
        <v>0</v>
      </c>
      <c r="M591" s="31">
        <f t="shared" si="52"/>
        <v>0</v>
      </c>
      <c r="N591" s="31">
        <f t="shared" si="52"/>
        <v>0</v>
      </c>
      <c r="O591" s="31">
        <f t="shared" si="52"/>
        <v>0</v>
      </c>
      <c r="P591" s="31">
        <f t="shared" si="52"/>
        <v>0</v>
      </c>
      <c r="Q591" s="31">
        <f t="shared" si="52"/>
        <v>0</v>
      </c>
      <c r="R591" s="31">
        <f t="shared" si="52"/>
        <v>0</v>
      </c>
      <c r="S591" s="31">
        <f t="shared" si="52"/>
        <v>0</v>
      </c>
      <c r="T591" s="31">
        <f t="shared" si="52"/>
        <v>0</v>
      </c>
      <c r="U591" s="31">
        <f t="shared" si="52"/>
        <v>0</v>
      </c>
      <c r="V591" s="31">
        <f t="shared" si="52"/>
        <v>0</v>
      </c>
      <c r="W591" s="31">
        <f t="shared" si="52"/>
        <v>0</v>
      </c>
      <c r="X591" s="65">
        <f t="shared" si="52"/>
        <v>12003.04085</v>
      </c>
      <c r="Y591" s="58" t="e">
        <f>X591/G580*100</f>
        <v>#DIV/0!</v>
      </c>
    </row>
    <row r="592" spans="1:25" ht="16.5" outlineLevel="6" thickBot="1">
      <c r="A592" s="143" t="s">
        <v>178</v>
      </c>
      <c r="B592" s="88">
        <v>953</v>
      </c>
      <c r="C592" s="88" t="s">
        <v>16</v>
      </c>
      <c r="D592" s="88" t="s">
        <v>291</v>
      </c>
      <c r="E592" s="88" t="s">
        <v>5</v>
      </c>
      <c r="F592" s="88"/>
      <c r="G592" s="16">
        <f>G593</f>
        <v>2200</v>
      </c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31"/>
      <c r="T592" s="31"/>
      <c r="U592" s="31"/>
      <c r="V592" s="31"/>
      <c r="W592" s="31"/>
      <c r="X592" s="65"/>
      <c r="Y592" s="58"/>
    </row>
    <row r="593" spans="1:25" ht="48" outlineLevel="6" thickBot="1">
      <c r="A593" s="133" t="s">
        <v>361</v>
      </c>
      <c r="B593" s="104">
        <v>953</v>
      </c>
      <c r="C593" s="104" t="s">
        <v>16</v>
      </c>
      <c r="D593" s="104" t="s">
        <v>362</v>
      </c>
      <c r="E593" s="104" t="s">
        <v>5</v>
      </c>
      <c r="F593" s="104"/>
      <c r="G593" s="160">
        <f>G594</f>
        <v>2200</v>
      </c>
      <c r="H593" s="31"/>
      <c r="I593" s="31"/>
      <c r="J593" s="31"/>
      <c r="K593" s="31"/>
      <c r="L593" s="31"/>
      <c r="M593" s="31"/>
      <c r="N593" s="31"/>
      <c r="O593" s="31"/>
      <c r="P593" s="31"/>
      <c r="Q593" s="31"/>
      <c r="R593" s="31"/>
      <c r="S593" s="31"/>
      <c r="T593" s="31"/>
      <c r="U593" s="31"/>
      <c r="V593" s="31"/>
      <c r="W593" s="31"/>
      <c r="X593" s="65"/>
      <c r="Y593" s="58"/>
    </row>
    <row r="594" spans="1:25" ht="16.5" outlineLevel="6" thickBot="1">
      <c r="A594" s="5" t="s">
        <v>116</v>
      </c>
      <c r="B594" s="6">
        <v>953</v>
      </c>
      <c r="C594" s="6" t="s">
        <v>16</v>
      </c>
      <c r="D594" s="6" t="s">
        <v>362</v>
      </c>
      <c r="E594" s="6" t="s">
        <v>115</v>
      </c>
      <c r="F594" s="6"/>
      <c r="G594" s="154">
        <f>G595</f>
        <v>2200</v>
      </c>
      <c r="H594" s="31"/>
      <c r="I594" s="31"/>
      <c r="J594" s="31"/>
      <c r="K594" s="31"/>
      <c r="L594" s="31"/>
      <c r="M594" s="31"/>
      <c r="N594" s="31"/>
      <c r="O594" s="31"/>
      <c r="P594" s="31"/>
      <c r="Q594" s="31"/>
      <c r="R594" s="31"/>
      <c r="S594" s="31"/>
      <c r="T594" s="31"/>
      <c r="U594" s="31"/>
      <c r="V594" s="31"/>
      <c r="W594" s="31"/>
      <c r="X594" s="65"/>
      <c r="Y594" s="58"/>
    </row>
    <row r="595" spans="1:25" ht="16.5" outlineLevel="6" thickBot="1">
      <c r="A595" s="96" t="s">
        <v>83</v>
      </c>
      <c r="B595" s="90">
        <v>953</v>
      </c>
      <c r="C595" s="90" t="s">
        <v>16</v>
      </c>
      <c r="D595" s="90" t="s">
        <v>362</v>
      </c>
      <c r="E595" s="90" t="s">
        <v>84</v>
      </c>
      <c r="F595" s="90"/>
      <c r="G595" s="155">
        <v>2200</v>
      </c>
      <c r="H595" s="31"/>
      <c r="I595" s="31"/>
      <c r="J595" s="31"/>
      <c r="K595" s="31"/>
      <c r="L595" s="31"/>
      <c r="M595" s="31"/>
      <c r="N595" s="31"/>
      <c r="O595" s="31"/>
      <c r="P595" s="31"/>
      <c r="Q595" s="31"/>
      <c r="R595" s="31"/>
      <c r="S595" s="31"/>
      <c r="T595" s="31"/>
      <c r="U595" s="31"/>
      <c r="V595" s="31"/>
      <c r="W595" s="31"/>
      <c r="X595" s="65"/>
      <c r="Y595" s="58"/>
    </row>
    <row r="596" spans="1:25" ht="16.5" outlineLevel="6" thickBot="1">
      <c r="A596" s="143" t="s">
        <v>174</v>
      </c>
      <c r="B596" s="88">
        <v>953</v>
      </c>
      <c r="C596" s="88" t="s">
        <v>16</v>
      </c>
      <c r="D596" s="88" t="s">
        <v>285</v>
      </c>
      <c r="E596" s="88" t="s">
        <v>5</v>
      </c>
      <c r="F596" s="88"/>
      <c r="G596" s="16">
        <f>G597</f>
        <v>600</v>
      </c>
      <c r="H596" s="31"/>
      <c r="I596" s="31"/>
      <c r="J596" s="31"/>
      <c r="K596" s="31"/>
      <c r="L596" s="31"/>
      <c r="M596" s="31"/>
      <c r="N596" s="31"/>
      <c r="O596" s="31"/>
      <c r="P596" s="31"/>
      <c r="Q596" s="31"/>
      <c r="R596" s="31"/>
      <c r="S596" s="31"/>
      <c r="T596" s="31"/>
      <c r="U596" s="31"/>
      <c r="V596" s="31"/>
      <c r="W596" s="31"/>
      <c r="X596" s="65"/>
      <c r="Y596" s="58"/>
    </row>
    <row r="597" spans="1:25" ht="48" outlineLevel="6" thickBot="1">
      <c r="A597" s="133" t="s">
        <v>361</v>
      </c>
      <c r="B597" s="104">
        <v>953</v>
      </c>
      <c r="C597" s="104" t="s">
        <v>16</v>
      </c>
      <c r="D597" s="104" t="s">
        <v>393</v>
      </c>
      <c r="E597" s="104" t="s">
        <v>5</v>
      </c>
      <c r="F597" s="104"/>
      <c r="G597" s="160">
        <f>G598</f>
        <v>600</v>
      </c>
      <c r="H597" s="31"/>
      <c r="I597" s="31"/>
      <c r="J597" s="31"/>
      <c r="K597" s="31"/>
      <c r="L597" s="31"/>
      <c r="M597" s="31"/>
      <c r="N597" s="31"/>
      <c r="O597" s="31"/>
      <c r="P597" s="31"/>
      <c r="Q597" s="31"/>
      <c r="R597" s="31"/>
      <c r="S597" s="31"/>
      <c r="T597" s="31"/>
      <c r="U597" s="31"/>
      <c r="V597" s="31"/>
      <c r="W597" s="31"/>
      <c r="X597" s="65"/>
      <c r="Y597" s="58"/>
    </row>
    <row r="598" spans="1:25" ht="16.5" outlineLevel="6" thickBot="1">
      <c r="A598" s="5" t="s">
        <v>116</v>
      </c>
      <c r="B598" s="6">
        <v>953</v>
      </c>
      <c r="C598" s="6" t="s">
        <v>16</v>
      </c>
      <c r="D598" s="6" t="s">
        <v>393</v>
      </c>
      <c r="E598" s="6" t="s">
        <v>115</v>
      </c>
      <c r="F598" s="6"/>
      <c r="G598" s="154">
        <f>G599</f>
        <v>600</v>
      </c>
      <c r="H598" s="31"/>
      <c r="I598" s="31"/>
      <c r="J598" s="31"/>
      <c r="K598" s="31"/>
      <c r="L598" s="31"/>
      <c r="M598" s="31"/>
      <c r="N598" s="31"/>
      <c r="O598" s="31"/>
      <c r="P598" s="31"/>
      <c r="Q598" s="31"/>
      <c r="R598" s="31"/>
      <c r="S598" s="31"/>
      <c r="T598" s="31"/>
      <c r="U598" s="31"/>
      <c r="V598" s="31"/>
      <c r="W598" s="31"/>
      <c r="X598" s="65"/>
      <c r="Y598" s="58"/>
    </row>
    <row r="599" spans="1:25" ht="16.5" outlineLevel="6" thickBot="1">
      <c r="A599" s="96" t="s">
        <v>83</v>
      </c>
      <c r="B599" s="90">
        <v>953</v>
      </c>
      <c r="C599" s="90" t="s">
        <v>16</v>
      </c>
      <c r="D599" s="90" t="s">
        <v>393</v>
      </c>
      <c r="E599" s="90" t="s">
        <v>84</v>
      </c>
      <c r="F599" s="90"/>
      <c r="G599" s="155">
        <v>600</v>
      </c>
      <c r="H599" s="31"/>
      <c r="I599" s="31"/>
      <c r="J599" s="31"/>
      <c r="K599" s="31"/>
      <c r="L599" s="31"/>
      <c r="M599" s="31"/>
      <c r="N599" s="31"/>
      <c r="O599" s="31"/>
      <c r="P599" s="31"/>
      <c r="Q599" s="31"/>
      <c r="R599" s="31"/>
      <c r="S599" s="31"/>
      <c r="T599" s="31"/>
      <c r="U599" s="31"/>
      <c r="V599" s="31"/>
      <c r="W599" s="31"/>
      <c r="X599" s="65"/>
      <c r="Y599" s="58"/>
    </row>
    <row r="600" spans="1:25" ht="32.25" outlineLevel="6" thickBot="1">
      <c r="A600" s="143" t="s">
        <v>180</v>
      </c>
      <c r="B600" s="88">
        <v>953</v>
      </c>
      <c r="C600" s="88" t="s">
        <v>16</v>
      </c>
      <c r="D600" s="88" t="s">
        <v>294</v>
      </c>
      <c r="E600" s="88" t="s">
        <v>5</v>
      </c>
      <c r="F600" s="88"/>
      <c r="G600" s="16">
        <f>G601</f>
        <v>400</v>
      </c>
      <c r="H600" s="31"/>
      <c r="I600" s="31"/>
      <c r="J600" s="31"/>
      <c r="K600" s="31"/>
      <c r="L600" s="31"/>
      <c r="M600" s="31"/>
      <c r="N600" s="31"/>
      <c r="O600" s="31"/>
      <c r="P600" s="31"/>
      <c r="Q600" s="31"/>
      <c r="R600" s="31"/>
      <c r="S600" s="31"/>
      <c r="T600" s="31"/>
      <c r="U600" s="31"/>
      <c r="V600" s="31"/>
      <c r="W600" s="31"/>
      <c r="X600" s="65"/>
      <c r="Y600" s="58"/>
    </row>
    <row r="601" spans="1:25" ht="48" outlineLevel="6" thickBot="1">
      <c r="A601" s="133" t="s">
        <v>361</v>
      </c>
      <c r="B601" s="104">
        <v>953</v>
      </c>
      <c r="C601" s="104" t="s">
        <v>16</v>
      </c>
      <c r="D601" s="104" t="s">
        <v>469</v>
      </c>
      <c r="E601" s="104" t="s">
        <v>5</v>
      </c>
      <c r="F601" s="104"/>
      <c r="G601" s="160">
        <f>G602</f>
        <v>400</v>
      </c>
      <c r="H601" s="31"/>
      <c r="I601" s="31"/>
      <c r="J601" s="31"/>
      <c r="K601" s="31"/>
      <c r="L601" s="31"/>
      <c r="M601" s="31"/>
      <c r="N601" s="31"/>
      <c r="O601" s="31"/>
      <c r="P601" s="31"/>
      <c r="Q601" s="31"/>
      <c r="R601" s="31"/>
      <c r="S601" s="31"/>
      <c r="T601" s="31"/>
      <c r="U601" s="31"/>
      <c r="V601" s="31"/>
      <c r="W601" s="31"/>
      <c r="X601" s="65"/>
      <c r="Y601" s="58"/>
    </row>
    <row r="602" spans="1:25" ht="16.5" outlineLevel="6" thickBot="1">
      <c r="A602" s="5" t="s">
        <v>116</v>
      </c>
      <c r="B602" s="6">
        <v>953</v>
      </c>
      <c r="C602" s="6" t="s">
        <v>16</v>
      </c>
      <c r="D602" s="6" t="s">
        <v>469</v>
      </c>
      <c r="E602" s="6" t="s">
        <v>115</v>
      </c>
      <c r="F602" s="6"/>
      <c r="G602" s="154">
        <f>G603</f>
        <v>400</v>
      </c>
      <c r="H602" s="31"/>
      <c r="I602" s="31"/>
      <c r="J602" s="31"/>
      <c r="K602" s="31"/>
      <c r="L602" s="31"/>
      <c r="M602" s="31"/>
      <c r="N602" s="31"/>
      <c r="O602" s="31"/>
      <c r="P602" s="31"/>
      <c r="Q602" s="31"/>
      <c r="R602" s="31"/>
      <c r="S602" s="31"/>
      <c r="T602" s="31"/>
      <c r="U602" s="31"/>
      <c r="V602" s="31"/>
      <c r="W602" s="31"/>
      <c r="X602" s="65"/>
      <c r="Y602" s="58"/>
    </row>
    <row r="603" spans="1:25" ht="16.5" outlineLevel="6" thickBot="1">
      <c r="A603" s="96" t="s">
        <v>83</v>
      </c>
      <c r="B603" s="90">
        <v>953</v>
      </c>
      <c r="C603" s="90" t="s">
        <v>16</v>
      </c>
      <c r="D603" s="90" t="s">
        <v>469</v>
      </c>
      <c r="E603" s="90" t="s">
        <v>84</v>
      </c>
      <c r="F603" s="90"/>
      <c r="G603" s="155">
        <v>400</v>
      </c>
      <c r="H603" s="31"/>
      <c r="I603" s="31"/>
      <c r="J603" s="31"/>
      <c r="K603" s="31"/>
      <c r="L603" s="31"/>
      <c r="M603" s="31"/>
      <c r="N603" s="31"/>
      <c r="O603" s="31"/>
      <c r="P603" s="31"/>
      <c r="Q603" s="31"/>
      <c r="R603" s="31"/>
      <c r="S603" s="31"/>
      <c r="T603" s="31"/>
      <c r="U603" s="31"/>
      <c r="V603" s="31"/>
      <c r="W603" s="31"/>
      <c r="X603" s="65"/>
      <c r="Y603" s="58"/>
    </row>
    <row r="604" spans="1:25" ht="32.25" outlineLevel="6" thickBot="1">
      <c r="A604" s="143" t="s">
        <v>185</v>
      </c>
      <c r="B604" s="87">
        <v>953</v>
      </c>
      <c r="C604" s="88" t="s">
        <v>16</v>
      </c>
      <c r="D604" s="88" t="s">
        <v>300</v>
      </c>
      <c r="E604" s="88" t="s">
        <v>5</v>
      </c>
      <c r="F604" s="88"/>
      <c r="G604" s="16">
        <f>G605</f>
        <v>389.716</v>
      </c>
      <c r="H604" s="31"/>
      <c r="I604" s="31"/>
      <c r="J604" s="31"/>
      <c r="K604" s="31"/>
      <c r="L604" s="31"/>
      <c r="M604" s="31"/>
      <c r="N604" s="31"/>
      <c r="O604" s="31"/>
      <c r="P604" s="31"/>
      <c r="Q604" s="31"/>
      <c r="R604" s="31"/>
      <c r="S604" s="31"/>
      <c r="T604" s="31"/>
      <c r="U604" s="31"/>
      <c r="V604" s="31"/>
      <c r="W604" s="31"/>
      <c r="X604" s="65"/>
      <c r="Y604" s="58"/>
    </row>
    <row r="605" spans="1:25" ht="16.5" outlineLevel="6" thickBot="1">
      <c r="A605" s="5" t="s">
        <v>120</v>
      </c>
      <c r="B605" s="21">
        <v>953</v>
      </c>
      <c r="C605" s="6" t="s">
        <v>16</v>
      </c>
      <c r="D605" s="6" t="s">
        <v>299</v>
      </c>
      <c r="E605" s="6" t="s">
        <v>118</v>
      </c>
      <c r="F605" s="6"/>
      <c r="G605" s="7">
        <f>G606</f>
        <v>389.716</v>
      </c>
      <c r="H605" s="31"/>
      <c r="I605" s="31"/>
      <c r="J605" s="31"/>
      <c r="K605" s="31"/>
      <c r="L605" s="31"/>
      <c r="M605" s="31"/>
      <c r="N605" s="31"/>
      <c r="O605" s="31"/>
      <c r="P605" s="31"/>
      <c r="Q605" s="31"/>
      <c r="R605" s="31"/>
      <c r="S605" s="31"/>
      <c r="T605" s="31"/>
      <c r="U605" s="31"/>
      <c r="V605" s="31"/>
      <c r="W605" s="31"/>
      <c r="X605" s="65"/>
      <c r="Y605" s="58"/>
    </row>
    <row r="606" spans="1:25" ht="32.25" outlineLevel="6" thickBot="1">
      <c r="A606" s="85" t="s">
        <v>121</v>
      </c>
      <c r="B606" s="89">
        <v>953</v>
      </c>
      <c r="C606" s="90" t="s">
        <v>16</v>
      </c>
      <c r="D606" s="90" t="s">
        <v>299</v>
      </c>
      <c r="E606" s="90" t="s">
        <v>119</v>
      </c>
      <c r="F606" s="90"/>
      <c r="G606" s="95">
        <v>389.716</v>
      </c>
      <c r="H606" s="31"/>
      <c r="I606" s="31"/>
      <c r="J606" s="31"/>
      <c r="K606" s="31"/>
      <c r="L606" s="31"/>
      <c r="M606" s="31"/>
      <c r="N606" s="31"/>
      <c r="O606" s="31"/>
      <c r="P606" s="31"/>
      <c r="Q606" s="31"/>
      <c r="R606" s="31"/>
      <c r="S606" s="31"/>
      <c r="T606" s="31"/>
      <c r="U606" s="31"/>
      <c r="V606" s="31"/>
      <c r="W606" s="31"/>
      <c r="X606" s="65"/>
      <c r="Y606" s="58"/>
    </row>
    <row r="607" spans="1:25" ht="16.5" outlineLevel="6" thickBot="1">
      <c r="A607" s="120" t="s">
        <v>40</v>
      </c>
      <c r="B607" s="18">
        <v>953</v>
      </c>
      <c r="C607" s="39" t="s">
        <v>21</v>
      </c>
      <c r="D607" s="39" t="s">
        <v>243</v>
      </c>
      <c r="E607" s="39" t="s">
        <v>5</v>
      </c>
      <c r="F607" s="39"/>
      <c r="G607" s="161">
        <f>G608</f>
        <v>4845</v>
      </c>
      <c r="H607" s="31"/>
      <c r="I607" s="31"/>
      <c r="J607" s="31"/>
      <c r="K607" s="31"/>
      <c r="L607" s="31"/>
      <c r="M607" s="31"/>
      <c r="N607" s="31"/>
      <c r="O607" s="31"/>
      <c r="P607" s="31"/>
      <c r="Q607" s="31"/>
      <c r="R607" s="31"/>
      <c r="S607" s="31"/>
      <c r="T607" s="31"/>
      <c r="U607" s="31"/>
      <c r="V607" s="31"/>
      <c r="W607" s="31"/>
      <c r="X607" s="65"/>
      <c r="Y607" s="58"/>
    </row>
    <row r="608" spans="1:25" ht="32.25" outlineLevel="6" thickBot="1">
      <c r="A608" s="108" t="s">
        <v>131</v>
      </c>
      <c r="B608" s="19">
        <v>953</v>
      </c>
      <c r="C608" s="9" t="s">
        <v>21</v>
      </c>
      <c r="D608" s="9" t="s">
        <v>244</v>
      </c>
      <c r="E608" s="9" t="s">
        <v>5</v>
      </c>
      <c r="F608" s="9"/>
      <c r="G608" s="151">
        <f>G609</f>
        <v>4845</v>
      </c>
      <c r="H608" s="31"/>
      <c r="I608" s="31"/>
      <c r="J608" s="31"/>
      <c r="K608" s="31"/>
      <c r="L608" s="31"/>
      <c r="M608" s="31"/>
      <c r="N608" s="31"/>
      <c r="O608" s="31"/>
      <c r="P608" s="31"/>
      <c r="Q608" s="31"/>
      <c r="R608" s="31"/>
      <c r="S608" s="31"/>
      <c r="T608" s="31"/>
      <c r="U608" s="31"/>
      <c r="V608" s="31"/>
      <c r="W608" s="31"/>
      <c r="X608" s="65"/>
      <c r="Y608" s="58"/>
    </row>
    <row r="609" spans="1:25" ht="32.25" outlineLevel="6" thickBot="1">
      <c r="A609" s="108" t="s">
        <v>132</v>
      </c>
      <c r="B609" s="19">
        <v>953</v>
      </c>
      <c r="C609" s="11" t="s">
        <v>21</v>
      </c>
      <c r="D609" s="11" t="s">
        <v>245</v>
      </c>
      <c r="E609" s="11" t="s">
        <v>5</v>
      </c>
      <c r="F609" s="11"/>
      <c r="G609" s="152">
        <f>G610</f>
        <v>4845</v>
      </c>
      <c r="H609" s="31"/>
      <c r="I609" s="31"/>
      <c r="J609" s="31"/>
      <c r="K609" s="31"/>
      <c r="L609" s="31"/>
      <c r="M609" s="31"/>
      <c r="N609" s="31"/>
      <c r="O609" s="31"/>
      <c r="P609" s="31"/>
      <c r="Q609" s="31"/>
      <c r="R609" s="31"/>
      <c r="S609" s="31"/>
      <c r="T609" s="31"/>
      <c r="U609" s="31"/>
      <c r="V609" s="31"/>
      <c r="W609" s="31"/>
      <c r="X609" s="65"/>
      <c r="Y609" s="58"/>
    </row>
    <row r="610" spans="1:25" ht="48" outlineLevel="6" thickBot="1">
      <c r="A610" s="110" t="s">
        <v>186</v>
      </c>
      <c r="B610" s="87">
        <v>953</v>
      </c>
      <c r="C610" s="88" t="s">
        <v>21</v>
      </c>
      <c r="D610" s="88" t="s">
        <v>302</v>
      </c>
      <c r="E610" s="88" t="s">
        <v>5</v>
      </c>
      <c r="F610" s="88"/>
      <c r="G610" s="153">
        <f>G611</f>
        <v>4845</v>
      </c>
      <c r="H610" s="31"/>
      <c r="I610" s="31"/>
      <c r="J610" s="31"/>
      <c r="K610" s="31"/>
      <c r="L610" s="31"/>
      <c r="M610" s="31"/>
      <c r="N610" s="31"/>
      <c r="O610" s="31"/>
      <c r="P610" s="31"/>
      <c r="Q610" s="31"/>
      <c r="R610" s="31"/>
      <c r="S610" s="31"/>
      <c r="T610" s="31"/>
      <c r="U610" s="31"/>
      <c r="V610" s="31"/>
      <c r="W610" s="31"/>
      <c r="X610" s="65"/>
      <c r="Y610" s="58"/>
    </row>
    <row r="611" spans="1:25" ht="16.5" outlineLevel="6" thickBot="1">
      <c r="A611" s="5" t="s">
        <v>120</v>
      </c>
      <c r="B611" s="21">
        <v>953</v>
      </c>
      <c r="C611" s="6" t="s">
        <v>21</v>
      </c>
      <c r="D611" s="6" t="s">
        <v>302</v>
      </c>
      <c r="E611" s="6" t="s">
        <v>118</v>
      </c>
      <c r="F611" s="6"/>
      <c r="G611" s="154">
        <f>G612</f>
        <v>4845</v>
      </c>
      <c r="H611" s="31"/>
      <c r="I611" s="31"/>
      <c r="J611" s="31"/>
      <c r="K611" s="31"/>
      <c r="L611" s="31"/>
      <c r="M611" s="31"/>
      <c r="N611" s="31"/>
      <c r="O611" s="31"/>
      <c r="P611" s="31"/>
      <c r="Q611" s="31"/>
      <c r="R611" s="31"/>
      <c r="S611" s="31"/>
      <c r="T611" s="31"/>
      <c r="U611" s="31"/>
      <c r="V611" s="31"/>
      <c r="W611" s="31"/>
      <c r="X611" s="65"/>
      <c r="Y611" s="58"/>
    </row>
    <row r="612" spans="1:25" ht="32.25" outlineLevel="6" thickBot="1">
      <c r="A612" s="85" t="s">
        <v>121</v>
      </c>
      <c r="B612" s="89">
        <v>953</v>
      </c>
      <c r="C612" s="90" t="s">
        <v>21</v>
      </c>
      <c r="D612" s="90" t="s">
        <v>302</v>
      </c>
      <c r="E612" s="90" t="s">
        <v>119</v>
      </c>
      <c r="F612" s="90"/>
      <c r="G612" s="155">
        <v>4845</v>
      </c>
      <c r="H612" s="32">
        <f aca="true" t="shared" si="53" ref="H612:X613">H613</f>
        <v>0</v>
      </c>
      <c r="I612" s="32">
        <f t="shared" si="53"/>
        <v>0</v>
      </c>
      <c r="J612" s="32">
        <f t="shared" si="53"/>
        <v>0</v>
      </c>
      <c r="K612" s="32">
        <f t="shared" si="53"/>
        <v>0</v>
      </c>
      <c r="L612" s="32">
        <f t="shared" si="53"/>
        <v>0</v>
      </c>
      <c r="M612" s="32">
        <f t="shared" si="53"/>
        <v>0</v>
      </c>
      <c r="N612" s="32">
        <f t="shared" si="53"/>
        <v>0</v>
      </c>
      <c r="O612" s="32">
        <f t="shared" si="53"/>
        <v>0</v>
      </c>
      <c r="P612" s="32">
        <f t="shared" si="53"/>
        <v>0</v>
      </c>
      <c r="Q612" s="32">
        <f t="shared" si="53"/>
        <v>0</v>
      </c>
      <c r="R612" s="32">
        <f t="shared" si="53"/>
        <v>0</v>
      </c>
      <c r="S612" s="32">
        <f t="shared" si="53"/>
        <v>0</v>
      </c>
      <c r="T612" s="32">
        <f t="shared" si="53"/>
        <v>0</v>
      </c>
      <c r="U612" s="32">
        <f t="shared" si="53"/>
        <v>0</v>
      </c>
      <c r="V612" s="32">
        <f t="shared" si="53"/>
        <v>0</v>
      </c>
      <c r="W612" s="32">
        <f t="shared" si="53"/>
        <v>0</v>
      </c>
      <c r="X612" s="66">
        <f t="shared" si="53"/>
        <v>12003.04085</v>
      </c>
      <c r="Y612" s="58">
        <f>X612/G582*100</f>
        <v>160.74837376781997</v>
      </c>
    </row>
    <row r="613" spans="1:25" ht="19.5" outlineLevel="6" thickBot="1">
      <c r="A613" s="47" t="s">
        <v>22</v>
      </c>
      <c r="B613" s="47"/>
      <c r="C613" s="47"/>
      <c r="D613" s="47"/>
      <c r="E613" s="47"/>
      <c r="F613" s="47"/>
      <c r="G613" s="170">
        <f>G454+G13</f>
        <v>1172543.55026</v>
      </c>
      <c r="H613" s="34">
        <f t="shared" si="53"/>
        <v>0</v>
      </c>
      <c r="I613" s="34">
        <f t="shared" si="53"/>
        <v>0</v>
      </c>
      <c r="J613" s="34">
        <f t="shared" si="53"/>
        <v>0</v>
      </c>
      <c r="K613" s="34">
        <f t="shared" si="53"/>
        <v>0</v>
      </c>
      <c r="L613" s="34">
        <f t="shared" si="53"/>
        <v>0</v>
      </c>
      <c r="M613" s="34">
        <f t="shared" si="53"/>
        <v>0</v>
      </c>
      <c r="N613" s="34">
        <f t="shared" si="53"/>
        <v>0</v>
      </c>
      <c r="O613" s="34">
        <f t="shared" si="53"/>
        <v>0</v>
      </c>
      <c r="P613" s="34">
        <f t="shared" si="53"/>
        <v>0</v>
      </c>
      <c r="Q613" s="34">
        <f t="shared" si="53"/>
        <v>0</v>
      </c>
      <c r="R613" s="34">
        <f t="shared" si="53"/>
        <v>0</v>
      </c>
      <c r="S613" s="34">
        <f t="shared" si="53"/>
        <v>0</v>
      </c>
      <c r="T613" s="34">
        <f t="shared" si="53"/>
        <v>0</v>
      </c>
      <c r="U613" s="34">
        <f t="shared" si="53"/>
        <v>0</v>
      </c>
      <c r="V613" s="34">
        <f t="shared" si="53"/>
        <v>0</v>
      </c>
      <c r="W613" s="34">
        <f t="shared" si="53"/>
        <v>0</v>
      </c>
      <c r="X613" s="67">
        <f t="shared" si="53"/>
        <v>12003.04085</v>
      </c>
      <c r="Y613" s="58" t="e">
        <f>X613/#REF!*100</f>
        <v>#REF!</v>
      </c>
    </row>
    <row r="614" spans="1:25" ht="16.5" outlineLevel="6" thickBot="1">
      <c r="A614" s="1"/>
      <c r="B614" s="22"/>
      <c r="C614" s="1"/>
      <c r="D614" s="1"/>
      <c r="E614" s="1"/>
      <c r="F614" s="1"/>
      <c r="G614" s="1"/>
      <c r="H614" s="26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43"/>
      <c r="X614" s="64">
        <v>12003.04085</v>
      </c>
      <c r="Y614" s="58">
        <f>X614/G583*100</f>
        <v>160.74837376781997</v>
      </c>
    </row>
    <row r="615" spans="1:25" ht="16.5" outlineLevel="6" thickBot="1">
      <c r="A615" s="3"/>
      <c r="B615" s="3"/>
      <c r="C615" s="3"/>
      <c r="D615" s="3"/>
      <c r="E615" s="3"/>
      <c r="F615" s="3"/>
      <c r="G615" s="173"/>
      <c r="H615" s="54"/>
      <c r="I615" s="43"/>
      <c r="J615" s="43"/>
      <c r="K615" s="43"/>
      <c r="L615" s="43"/>
      <c r="M615" s="43"/>
      <c r="N615" s="43"/>
      <c r="O615" s="43"/>
      <c r="P615" s="43"/>
      <c r="Q615" s="43"/>
      <c r="R615" s="43"/>
      <c r="S615" s="43"/>
      <c r="T615" s="43"/>
      <c r="U615" s="43"/>
      <c r="V615" s="43"/>
      <c r="W615" s="43"/>
      <c r="X615" s="73"/>
      <c r="Y615" s="58"/>
    </row>
    <row r="616" spans="7:25" ht="49.5" customHeight="1" outlineLevel="6" thickBot="1">
      <c r="G616" s="172"/>
      <c r="H616" s="54"/>
      <c r="I616" s="43"/>
      <c r="J616" s="43"/>
      <c r="K616" s="43"/>
      <c r="L616" s="43"/>
      <c r="M616" s="43"/>
      <c r="N616" s="43"/>
      <c r="O616" s="43"/>
      <c r="P616" s="43"/>
      <c r="Q616" s="43"/>
      <c r="R616" s="43"/>
      <c r="S616" s="43"/>
      <c r="T616" s="43"/>
      <c r="U616" s="43"/>
      <c r="V616" s="43"/>
      <c r="W616" s="43"/>
      <c r="X616" s="73"/>
      <c r="Y616" s="58"/>
    </row>
    <row r="617" spans="7:25" ht="19.5" customHeight="1" outlineLevel="6" thickBot="1">
      <c r="G617" s="172"/>
      <c r="H617" s="54"/>
      <c r="I617" s="43"/>
      <c r="J617" s="43"/>
      <c r="K617" s="43"/>
      <c r="L617" s="43"/>
      <c r="M617" s="43"/>
      <c r="N617" s="43"/>
      <c r="O617" s="43"/>
      <c r="P617" s="43"/>
      <c r="Q617" s="43"/>
      <c r="R617" s="43"/>
      <c r="S617" s="43"/>
      <c r="T617" s="43"/>
      <c r="U617" s="43"/>
      <c r="V617" s="43"/>
      <c r="W617" s="43"/>
      <c r="X617" s="73"/>
      <c r="Y617" s="58"/>
    </row>
    <row r="618" spans="7:25" ht="16.5" outlineLevel="6" thickBot="1">
      <c r="G618" s="176"/>
      <c r="H618" s="176"/>
      <c r="I618" s="43"/>
      <c r="J618" s="43"/>
      <c r="K618" s="43"/>
      <c r="L618" s="43"/>
      <c r="M618" s="43"/>
      <c r="N618" s="43"/>
      <c r="O618" s="43"/>
      <c r="P618" s="43"/>
      <c r="Q618" s="43"/>
      <c r="R618" s="43"/>
      <c r="S618" s="43"/>
      <c r="T618" s="43"/>
      <c r="U618" s="43"/>
      <c r="V618" s="43"/>
      <c r="W618" s="43"/>
      <c r="X618" s="73"/>
      <c r="Y618" s="58"/>
    </row>
    <row r="619" spans="7:25" ht="16.5" outlineLevel="6" thickBot="1">
      <c r="G619" s="172"/>
      <c r="H619" s="172"/>
      <c r="I619" s="43"/>
      <c r="J619" s="43"/>
      <c r="K619" s="43"/>
      <c r="L619" s="43"/>
      <c r="M619" s="43"/>
      <c r="N619" s="43"/>
      <c r="O619" s="43"/>
      <c r="P619" s="43"/>
      <c r="Q619" s="43"/>
      <c r="R619" s="43"/>
      <c r="S619" s="43"/>
      <c r="T619" s="43"/>
      <c r="U619" s="43"/>
      <c r="V619" s="43"/>
      <c r="W619" s="43"/>
      <c r="X619" s="73"/>
      <c r="Y619" s="58"/>
    </row>
    <row r="620" spans="9:25" ht="16.5" outlineLevel="6" thickBot="1">
      <c r="I620" s="43"/>
      <c r="J620" s="43"/>
      <c r="K620" s="43"/>
      <c r="L620" s="43"/>
      <c r="M620" s="43"/>
      <c r="N620" s="43"/>
      <c r="O620" s="43"/>
      <c r="P620" s="43"/>
      <c r="Q620" s="43"/>
      <c r="R620" s="43"/>
      <c r="S620" s="43"/>
      <c r="T620" s="43"/>
      <c r="U620" s="43"/>
      <c r="V620" s="43"/>
      <c r="W620" s="43"/>
      <c r="X620" s="73"/>
      <c r="Y620" s="58"/>
    </row>
    <row r="621" spans="7:25" ht="16.5" outlineLevel="6" thickBot="1">
      <c r="G621" s="177"/>
      <c r="H621" s="54"/>
      <c r="I621" s="43"/>
      <c r="J621" s="43"/>
      <c r="K621" s="43"/>
      <c r="L621" s="43"/>
      <c r="M621" s="43"/>
      <c r="N621" s="43"/>
      <c r="O621" s="43"/>
      <c r="P621" s="43"/>
      <c r="Q621" s="43"/>
      <c r="R621" s="43"/>
      <c r="S621" s="43"/>
      <c r="T621" s="43"/>
      <c r="U621" s="43"/>
      <c r="V621" s="43"/>
      <c r="W621" s="43"/>
      <c r="X621" s="73"/>
      <c r="Y621" s="58"/>
    </row>
    <row r="622" spans="8:25" ht="16.5" outlineLevel="6" thickBot="1">
      <c r="H622" s="54"/>
      <c r="I622" s="43"/>
      <c r="J622" s="43"/>
      <c r="K622" s="43"/>
      <c r="L622" s="43"/>
      <c r="M622" s="43"/>
      <c r="N622" s="43"/>
      <c r="O622" s="43"/>
      <c r="P622" s="43"/>
      <c r="Q622" s="43"/>
      <c r="R622" s="43"/>
      <c r="S622" s="43"/>
      <c r="T622" s="43"/>
      <c r="U622" s="43"/>
      <c r="V622" s="43"/>
      <c r="W622" s="43"/>
      <c r="X622" s="73"/>
      <c r="Y622" s="58"/>
    </row>
    <row r="623" spans="7:25" ht="16.5" outlineLevel="6" thickBot="1">
      <c r="G623" s="172"/>
      <c r="H623" s="32"/>
      <c r="I623" s="32"/>
      <c r="J623" s="32"/>
      <c r="K623" s="32"/>
      <c r="L623" s="32"/>
      <c r="M623" s="32"/>
      <c r="N623" s="32"/>
      <c r="O623" s="32"/>
      <c r="P623" s="32"/>
      <c r="Q623" s="32"/>
      <c r="R623" s="32"/>
      <c r="S623" s="32"/>
      <c r="T623" s="32"/>
      <c r="U623" s="32"/>
      <c r="V623" s="32"/>
      <c r="W623" s="32"/>
      <c r="X623" s="66"/>
      <c r="Y623" s="58"/>
    </row>
    <row r="624" spans="8:25" ht="15.75" outlineLevel="6">
      <c r="H624" s="26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43"/>
      <c r="X624" s="64">
        <v>0</v>
      </c>
      <c r="Y624" s="58">
        <v>0</v>
      </c>
    </row>
    <row r="625" spans="8:25" ht="18.75">
      <c r="H625" s="38" t="e">
        <f>#REF!+#REF!+H460+H13</f>
        <v>#REF!</v>
      </c>
      <c r="I625" s="38" t="e">
        <f>#REF!+#REF!+I460+I13</f>
        <v>#REF!</v>
      </c>
      <c r="J625" s="38" t="e">
        <f>#REF!+#REF!+J460+J13</f>
        <v>#REF!</v>
      </c>
      <c r="K625" s="38" t="e">
        <f>#REF!+#REF!+K460+K13</f>
        <v>#REF!</v>
      </c>
      <c r="L625" s="38" t="e">
        <f>#REF!+#REF!+L460+L13</f>
        <v>#REF!</v>
      </c>
      <c r="M625" s="38" t="e">
        <f>#REF!+#REF!+M460+M13</f>
        <v>#REF!</v>
      </c>
      <c r="N625" s="38" t="e">
        <f>#REF!+#REF!+N460+N13</f>
        <v>#REF!</v>
      </c>
      <c r="O625" s="38" t="e">
        <f>#REF!+#REF!+O460+O13</f>
        <v>#REF!</v>
      </c>
      <c r="P625" s="38" t="e">
        <f>#REF!+#REF!+P460+P13</f>
        <v>#REF!</v>
      </c>
      <c r="Q625" s="38" t="e">
        <f>#REF!+#REF!+Q460+Q13</f>
        <v>#REF!</v>
      </c>
      <c r="R625" s="38" t="e">
        <f>#REF!+#REF!+R460+R13</f>
        <v>#REF!</v>
      </c>
      <c r="S625" s="38" t="e">
        <f>#REF!+#REF!+S460+S13</f>
        <v>#REF!</v>
      </c>
      <c r="T625" s="38" t="e">
        <f>#REF!+#REF!+T460+T13</f>
        <v>#REF!</v>
      </c>
      <c r="U625" s="38" t="e">
        <f>#REF!+#REF!+U460+U13</f>
        <v>#REF!</v>
      </c>
      <c r="V625" s="38" t="e">
        <f>#REF!+#REF!+V460+V13</f>
        <v>#REF!</v>
      </c>
      <c r="W625" s="38" t="e">
        <f>#REF!+#REF!+W460+W13</f>
        <v>#REF!</v>
      </c>
      <c r="X625" s="74" t="e">
        <f>#REF!+#REF!+X460+X13</f>
        <v>#REF!</v>
      </c>
      <c r="Y625" s="55" t="e">
        <f>X625/G613*100</f>
        <v>#REF!</v>
      </c>
    </row>
    <row r="626" spans="8:23" ht="15.75"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</row>
    <row r="627" spans="8:23" ht="15.75"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</row>
  </sheetData>
  <sheetProtection/>
  <autoFilter ref="A12:G613"/>
  <mergeCells count="8">
    <mergeCell ref="A10:V10"/>
    <mergeCell ref="A9:V9"/>
    <mergeCell ref="B5:W5"/>
    <mergeCell ref="B6:W6"/>
    <mergeCell ref="C7:V7"/>
    <mergeCell ref="B1:E1"/>
    <mergeCell ref="B2:E2"/>
    <mergeCell ref="B3:E3"/>
  </mergeCells>
  <printOptions/>
  <pageMargins left="0.3937007874015748" right="0.1968503937007874" top="0.3937007874015748" bottom="0.3937007874015748" header="0.1968503937007874" footer="0.1968503937007874"/>
  <pageSetup fitToHeight="200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SVETL</cp:lastModifiedBy>
  <cp:lastPrinted>2019-07-28T22:39:46Z</cp:lastPrinted>
  <dcterms:created xsi:type="dcterms:W3CDTF">2008-11-11T04:53:42Z</dcterms:created>
  <dcterms:modified xsi:type="dcterms:W3CDTF">2019-12-19T05:07:26Z</dcterms:modified>
  <cp:category/>
  <cp:version/>
  <cp:contentType/>
  <cp:contentStatus/>
</cp:coreProperties>
</file>